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mal Dhakal\Desktop\"/>
    </mc:Choice>
  </mc:AlternateContent>
  <bookViews>
    <workbookView xWindow="0" yWindow="0" windowWidth="14205" windowHeight="7485" tabRatio="861"/>
  </bookViews>
  <sheets>
    <sheet name="Summary" sheetId="2" r:id="rId1"/>
    <sheet name="3.1 General Items" sheetId="26" r:id="rId2"/>
    <sheet name="3.2 River Training" sheetId="3" r:id="rId3"/>
    <sheet name="3.3 Embankment works" sheetId="4" r:id="rId4"/>
    <sheet name="3.4 General Earth filling" sheetId="5" r:id="rId5"/>
    <sheet name="3.5 Promenade Finishing" sheetId="6" r:id="rId6"/>
    <sheet name="3.6 Landscaping " sheetId="32" r:id="rId7"/>
    <sheet name="3.7 Provisional Sum" sheetId="7" r:id="rId8"/>
    <sheet name="Schedule of Daywork (2)" sheetId="33" r:id="rId9"/>
    <sheet name="Schedule of Daywork" sheetId="30" r:id="rId10"/>
    <sheet name="RA" sheetId="18" state="hidden" r:id="rId11"/>
    <sheet name="RA - Irrigation" sheetId="21" state="hidden" r:id="rId12"/>
  </sheets>
  <definedNames>
    <definedName name="_xlnm.Print_Area" localSheetId="1">'3.1 General Items'!$A$1:$H$27</definedName>
    <definedName name="_xlnm.Print_Area" localSheetId="2">'3.2 River Training'!$A$1:$H$39</definedName>
    <definedName name="_xlnm.Print_Area" localSheetId="3">'3.3 Embankment works'!$A$1:$H$71</definedName>
    <definedName name="_xlnm.Print_Area" localSheetId="4">'3.4 General Earth filling'!$A$1:$H$13</definedName>
    <definedName name="_xlnm.Print_Area" localSheetId="5">'3.5 Promenade Finishing'!$A$1:$H$39</definedName>
    <definedName name="_xlnm.Print_Area" localSheetId="6">'3.6 Landscaping '!$A$1:$H$53</definedName>
    <definedName name="_xlnm.Print_Area" localSheetId="7">'3.7 Provisional Sum'!$A$1:$H$21</definedName>
    <definedName name="_xlnm.Print_Area" localSheetId="10">RA!$A$1:$K$313</definedName>
    <definedName name="_xlnm.Print_Area" localSheetId="11">'RA - Irrigation'!$A$1:$O$23</definedName>
    <definedName name="_xlnm.Print_Area" localSheetId="8">'Schedule of Daywork (2)'!$A$1:$H$75</definedName>
    <definedName name="_xlnm.Print_Area" localSheetId="0">Summary!#REF!</definedName>
    <definedName name="_xlnm.Print_Titles" localSheetId="2">'3.2 River Training'!$3:$4</definedName>
    <definedName name="_xlnm.Print_Titles" localSheetId="3">'3.3 Embankment works'!$3:$4</definedName>
    <definedName name="_xlnm.Print_Titles" localSheetId="4">'3.4 General Earth filling'!$3:$4</definedName>
    <definedName name="_xlnm.Print_Titles" localSheetId="5">'3.5 Promenade Finishing'!$3:$4</definedName>
    <definedName name="_xlnm.Print_Titles" localSheetId="6">'3.6 Landscaping '!$3:$4</definedName>
    <definedName name="_xlnm.Print_Titles" localSheetId="7">'3.7 Provisional Sum'!$3:$4</definedName>
    <definedName name="_xlnm.Print_Titles" localSheetId="10">RA!$2:$2</definedName>
    <definedName name="_xlnm.Print_Titles" localSheetId="11">'RA - Irrigation'!$2:$2</definedName>
    <definedName name="Z_5F4F3DD9_AA94_4B89_A9F2_3566C1218EDC_.wvu.PrintArea" localSheetId="2" hidden="1">'3.2 River Training'!$A$1:$H$39</definedName>
    <definedName name="Z_5F4F3DD9_AA94_4B89_A9F2_3566C1218EDC_.wvu.PrintArea" localSheetId="6" hidden="1">'3.6 Landscaping '!$A$1:$H$52</definedName>
    <definedName name="Z_5F4F3DD9_AA94_4B89_A9F2_3566C1218EDC_.wvu.PrintArea" localSheetId="7" hidden="1">'3.7 Provisional Sum'!$A$1:$G$20</definedName>
    <definedName name="Z_5F4F3DD9_AA94_4B89_A9F2_3566C1218EDC_.wvu.PrintArea" localSheetId="10" hidden="1">RA!$A$1:$K$264</definedName>
    <definedName name="Z_5F4F3DD9_AA94_4B89_A9F2_3566C1218EDC_.wvu.PrintArea" localSheetId="0" hidden="1">Summary!#REF!</definedName>
    <definedName name="Z_5F4F3DD9_AA94_4B89_A9F2_3566C1218EDC_.wvu.PrintTitles" localSheetId="2" hidden="1">'3.2 River Training'!$3:$3</definedName>
    <definedName name="Z_5F4F3DD9_AA94_4B89_A9F2_3566C1218EDC_.wvu.PrintTitles" localSheetId="3" hidden="1">'3.3 Embankment works'!$3:$3</definedName>
    <definedName name="Z_5F4F3DD9_AA94_4B89_A9F2_3566C1218EDC_.wvu.PrintTitles" localSheetId="4" hidden="1">'3.4 General Earth filling'!$3:$3</definedName>
    <definedName name="Z_5F4F3DD9_AA94_4B89_A9F2_3566C1218EDC_.wvu.PrintTitles" localSheetId="5" hidden="1">'3.5 Promenade Finishing'!$3:$3</definedName>
    <definedName name="Z_5F4F3DD9_AA94_4B89_A9F2_3566C1218EDC_.wvu.PrintTitles" localSheetId="6" hidden="1">'3.6 Landscaping '!$3:$3</definedName>
    <definedName name="Z_5F4F3DD9_AA94_4B89_A9F2_3566C1218EDC_.wvu.PrintTitles" localSheetId="7" hidden="1">'3.7 Provisional Sum'!$3:$3</definedName>
    <definedName name="Z_5F4F3DD9_AA94_4B89_A9F2_3566C1218EDC_.wvu.PrintTitles" localSheetId="10" hidden="1">RA!$2:$2</definedName>
    <definedName name="Z_5F4F3DD9_AA94_4B89_A9F2_3566C1218EDC_.wvu.Rows" localSheetId="10" hidden="1">RA!$198:$223</definedName>
    <definedName name="Z_B0FF80C2_2B10_469E_93D1_9FED9C0BA6EB_.wvu.PrintArea" localSheetId="2" hidden="1">'3.2 River Training'!$A$1:$H$39</definedName>
    <definedName name="Z_B0FF80C2_2B10_469E_93D1_9FED9C0BA6EB_.wvu.PrintArea" localSheetId="6" hidden="1">'3.6 Landscaping '!$A$1:$H$52</definedName>
    <definedName name="Z_B0FF80C2_2B10_469E_93D1_9FED9C0BA6EB_.wvu.PrintArea" localSheetId="7" hidden="1">'3.7 Provisional Sum'!$A$1:$G$20</definedName>
    <definedName name="Z_B0FF80C2_2B10_469E_93D1_9FED9C0BA6EB_.wvu.PrintArea" localSheetId="10" hidden="1">RA!$A$1:$K$264</definedName>
    <definedName name="Z_B0FF80C2_2B10_469E_93D1_9FED9C0BA6EB_.wvu.PrintArea" localSheetId="0" hidden="1">Summary!#REF!</definedName>
    <definedName name="Z_B0FF80C2_2B10_469E_93D1_9FED9C0BA6EB_.wvu.PrintTitles" localSheetId="2" hidden="1">'3.2 River Training'!$3:$3</definedName>
    <definedName name="Z_B0FF80C2_2B10_469E_93D1_9FED9C0BA6EB_.wvu.PrintTitles" localSheetId="3" hidden="1">'3.3 Embankment works'!$3:$3</definedName>
    <definedName name="Z_B0FF80C2_2B10_469E_93D1_9FED9C0BA6EB_.wvu.PrintTitles" localSheetId="4" hidden="1">'3.4 General Earth filling'!$3:$3</definedName>
    <definedName name="Z_B0FF80C2_2B10_469E_93D1_9FED9C0BA6EB_.wvu.PrintTitles" localSheetId="5" hidden="1">'3.5 Promenade Finishing'!$3:$3</definedName>
    <definedName name="Z_B0FF80C2_2B10_469E_93D1_9FED9C0BA6EB_.wvu.PrintTitles" localSheetId="6" hidden="1">'3.6 Landscaping '!$3:$3</definedName>
    <definedName name="Z_B0FF80C2_2B10_469E_93D1_9FED9C0BA6EB_.wvu.PrintTitles" localSheetId="7" hidden="1">'3.7 Provisional Sum'!$3:$3</definedName>
    <definedName name="Z_B0FF80C2_2B10_469E_93D1_9FED9C0BA6EB_.wvu.PrintTitles" localSheetId="10" hidden="1">RA!$2:$2</definedName>
    <definedName name="Z_B0FF80C2_2B10_469E_93D1_9FED9C0BA6EB_.wvu.Rows" localSheetId="10" hidden="1">RA!$198:$223</definedName>
  </definedNames>
  <calcPr calcId="152511"/>
  <customWorkbookViews>
    <customWorkbookView name="kunal.mandalaywala - Personal View" guid="{5F4F3DD9-AA94-4B89-A9F2-3566C1218EDC}" mergeInterval="0" personalView="1" maximized="1" xWindow="1" yWindow="1" windowWidth="1916" windowHeight="850" tabRatio="861" activeSheetId="6" showComments="commIndAndComment"/>
    <customWorkbookView name="aesha.shah - Personal View" guid="{B0FF80C2-2B10-469E-93D1-9FED9C0BA6EB}" mergeInterval="0" personalView="1" maximized="1" xWindow="1" yWindow="1" windowWidth="1436" windowHeight="628" tabRatio="861" activeSheetId="6"/>
  </customWorkbookViews>
</workbook>
</file>

<file path=xl/calcChain.xml><?xml version="1.0" encoding="utf-8"?>
<calcChain xmlns="http://schemas.openxmlformats.org/spreadsheetml/2006/main">
  <c r="A20" i="7" l="1"/>
  <c r="A52" i="32"/>
  <c r="A38" i="6"/>
  <c r="A12" i="5"/>
  <c r="A8" i="4" l="1"/>
  <c r="A7" i="7" l="1"/>
  <c r="A8" i="7" s="1"/>
  <c r="A10" i="7" s="1"/>
  <c r="A12" i="7" s="1"/>
  <c r="A13" i="7" s="1"/>
  <c r="A14" i="7" s="1"/>
  <c r="A16" i="7" s="1"/>
  <c r="A17" i="7" s="1"/>
  <c r="A18" i="7" s="1"/>
  <c r="A19" i="7" s="1"/>
  <c r="A10" i="26"/>
  <c r="A11" i="26" s="1"/>
  <c r="A12" i="26" s="1"/>
  <c r="A15" i="26" s="1"/>
  <c r="A16" i="26" s="1"/>
  <c r="A17" i="26" s="1"/>
  <c r="A18" i="26" s="1"/>
  <c r="A21" i="26" s="1"/>
  <c r="A22" i="26" s="1"/>
  <c r="A23" i="26" s="1"/>
  <c r="A24" i="26" s="1"/>
  <c r="A25" i="26" s="1"/>
  <c r="A12" i="32"/>
  <c r="A15" i="32" s="1"/>
  <c r="A18" i="32" s="1"/>
  <c r="A20" i="32" s="1"/>
  <c r="A21" i="32" s="1"/>
  <c r="A22" i="32" s="1"/>
  <c r="A23" i="32" s="1"/>
  <c r="A24" i="32" s="1"/>
  <c r="A25" i="32" s="1"/>
  <c r="A26" i="32" s="1"/>
  <c r="A29" i="32" s="1"/>
  <c r="A30" i="32" s="1"/>
  <c r="A31" i="32" s="1"/>
  <c r="A32" i="32" s="1"/>
  <c r="A34" i="32" s="1"/>
  <c r="A35" i="32" s="1"/>
  <c r="A36" i="32" s="1"/>
  <c r="A37" i="32" s="1"/>
  <c r="A38" i="32" s="1"/>
  <c r="A39" i="32" s="1"/>
  <c r="A40" i="32" s="1"/>
  <c r="A41" i="32" s="1"/>
  <c r="A43" i="32" s="1"/>
  <c r="A44" i="32" s="1"/>
  <c r="A45" i="32" s="1"/>
  <c r="A46" i="32" s="1"/>
  <c r="A47" i="32" s="1"/>
  <c r="A48" i="32" s="1"/>
  <c r="A49" i="32" s="1"/>
  <c r="A50" i="32" s="1"/>
  <c r="A51" i="32" s="1"/>
  <c r="A7" i="5"/>
  <c r="A8" i="5" s="1"/>
  <c r="A9" i="5" s="1"/>
  <c r="A10" i="5" s="1"/>
  <c r="A11" i="5" s="1"/>
  <c r="H13" i="18"/>
  <c r="J13" i="18" s="1"/>
  <c r="J17" i="18" s="1"/>
  <c r="H7" i="18"/>
  <c r="J7" i="18" s="1"/>
  <c r="G8" i="18"/>
  <c r="H8" i="18" s="1"/>
  <c r="J8" i="18" s="1"/>
  <c r="H9" i="18"/>
  <c r="J9" i="18" s="1"/>
  <c r="I9" i="18"/>
  <c r="H10" i="18"/>
  <c r="J10" i="18" s="1"/>
  <c r="J11" i="18"/>
  <c r="G14" i="18"/>
  <c r="H14" i="18" s="1"/>
  <c r="I14" i="18"/>
  <c r="D15" i="18"/>
  <c r="J15" i="18" s="1"/>
  <c r="A9" i="4"/>
  <c r="A11" i="4" s="1"/>
  <c r="A12" i="4" s="1"/>
  <c r="A13" i="4" s="1"/>
  <c r="A14" i="4" s="1"/>
  <c r="A15" i="4" s="1"/>
  <c r="A16" i="4" s="1"/>
  <c r="A17" i="4" s="1"/>
  <c r="A18" i="4" s="1"/>
  <c r="A19" i="4" s="1"/>
  <c r="A20" i="4" s="1"/>
  <c r="A21" i="4" s="1"/>
  <c r="A22" i="4" s="1"/>
  <c r="A24" i="4" s="1"/>
  <c r="A25" i="4" s="1"/>
  <c r="A26" i="4" s="1"/>
  <c r="A27" i="4" s="1"/>
  <c r="A28" i="4" s="1"/>
  <c r="A29" i="4" s="1"/>
  <c r="A30" i="4" s="1"/>
  <c r="A31" i="4" s="1"/>
  <c r="A32" i="4" s="1"/>
  <c r="A7" i="6"/>
  <c r="A8" i="6" s="1"/>
  <c r="A9" i="6" s="1"/>
  <c r="A10" i="6" s="1"/>
  <c r="A11" i="6" s="1"/>
  <c r="A12" i="6" s="1"/>
  <c r="A13" i="6" s="1"/>
  <c r="A14" i="6" s="1"/>
  <c r="A15" i="6" s="1"/>
  <c r="A16" i="6" s="1"/>
  <c r="A17" i="6" s="1"/>
  <c r="A18" i="6" s="1"/>
  <c r="A19" i="6" s="1"/>
  <c r="A21" i="6" s="1"/>
  <c r="A22" i="6" s="1"/>
  <c r="A23" i="6" s="1"/>
  <c r="A24" i="6" s="1"/>
  <c r="A25" i="6" s="1"/>
  <c r="A26" i="6" s="1"/>
  <c r="A27" i="6" s="1"/>
  <c r="A28" i="6" s="1"/>
  <c r="A29" i="6" s="1"/>
  <c r="A30" i="6" s="1"/>
  <c r="A31" i="6" s="1"/>
  <c r="A32" i="6" s="1"/>
  <c r="A33" i="6" s="1"/>
  <c r="A34" i="6" s="1"/>
  <c r="A19" i="3"/>
  <c r="A21" i="3" s="1"/>
  <c r="Q5" i="18"/>
  <c r="J309" i="18"/>
  <c r="H310" i="18"/>
  <c r="J310" i="18"/>
  <c r="J311" i="18" s="1"/>
  <c r="N7" i="18"/>
  <c r="R7" i="18" s="1"/>
  <c r="O279" i="18"/>
  <c r="J300" i="18"/>
  <c r="H299" i="18"/>
  <c r="J299" i="18" s="1"/>
  <c r="J301" i="18" s="1"/>
  <c r="J303" i="18"/>
  <c r="J304" i="18"/>
  <c r="J305" i="18" s="1"/>
  <c r="J306" i="18" s="1"/>
  <c r="J63" i="18"/>
  <c r="J62" i="18"/>
  <c r="J64" i="18" s="1"/>
  <c r="E6" i="21"/>
  <c r="E7" i="21" s="1"/>
  <c r="G6" i="21"/>
  <c r="G7" i="21" s="1"/>
  <c r="I6" i="21"/>
  <c r="I7" i="21" s="1"/>
  <c r="J7" i="21" s="1"/>
  <c r="K6" i="21"/>
  <c r="K7" i="21" s="1"/>
  <c r="L7" i="21" s="1"/>
  <c r="M6" i="21"/>
  <c r="N6" i="21" s="1"/>
  <c r="C15" i="21"/>
  <c r="C17" i="21" s="1"/>
  <c r="C18" i="21" s="1"/>
  <c r="C19" i="21" s="1"/>
  <c r="C20" i="21" s="1"/>
  <c r="C21" i="21" s="1"/>
  <c r="C23" i="21" s="1"/>
  <c r="C6" i="21"/>
  <c r="C7" i="21"/>
  <c r="C8" i="21" s="1"/>
  <c r="C9" i="21" s="1"/>
  <c r="F5" i="21"/>
  <c r="H5" i="21"/>
  <c r="J5" i="21"/>
  <c r="L5" i="21"/>
  <c r="N5" i="21"/>
  <c r="I26" i="18"/>
  <c r="J26" i="18" s="1"/>
  <c r="D285" i="18"/>
  <c r="D289" i="18" s="1"/>
  <c r="D290" i="18" s="1"/>
  <c r="E290" i="18"/>
  <c r="G282" i="18"/>
  <c r="G285" i="18"/>
  <c r="G286" i="18" s="1"/>
  <c r="G289" i="18" s="1"/>
  <c r="E281" i="18"/>
  <c r="H281" i="18" s="1"/>
  <c r="E289" i="18"/>
  <c r="D282" i="18"/>
  <c r="H282" i="18" s="1"/>
  <c r="H283" i="18" s="1"/>
  <c r="F282" i="18"/>
  <c r="E276" i="18"/>
  <c r="F276" i="18"/>
  <c r="F277" i="18" s="1"/>
  <c r="F278" i="18" s="1"/>
  <c r="H294" i="18"/>
  <c r="J294" i="18" s="1"/>
  <c r="E293" i="18"/>
  <c r="F293" i="18"/>
  <c r="G293" i="18"/>
  <c r="H293" i="18" s="1"/>
  <c r="D278" i="18"/>
  <c r="I276" i="18"/>
  <c r="I277" i="18"/>
  <c r="I278" i="18"/>
  <c r="I279" i="18"/>
  <c r="J279" i="18" s="1"/>
  <c r="I283" i="18"/>
  <c r="I287" i="18"/>
  <c r="I291" i="18"/>
  <c r="I293" i="18"/>
  <c r="C278" i="18"/>
  <c r="C281" i="18"/>
  <c r="C282" i="18" s="1"/>
  <c r="C293" i="18" s="1"/>
  <c r="C286" i="18"/>
  <c r="C289" i="18" s="1"/>
  <c r="C290" i="18" s="1"/>
  <c r="C291" i="18" s="1"/>
  <c r="B286" i="18"/>
  <c r="B290" i="18" s="1"/>
  <c r="B285" i="18"/>
  <c r="B289" i="18" s="1"/>
  <c r="J267" i="18"/>
  <c r="J268" i="18" s="1"/>
  <c r="I107" i="18"/>
  <c r="E101" i="18"/>
  <c r="H101" i="18"/>
  <c r="I101" i="18"/>
  <c r="J120" i="18"/>
  <c r="J121" i="18"/>
  <c r="J122" i="18"/>
  <c r="J123" i="18"/>
  <c r="J251" i="18"/>
  <c r="J252" i="18"/>
  <c r="J253" i="18"/>
  <c r="J254" i="18"/>
  <c r="J113" i="18"/>
  <c r="H114" i="18"/>
  <c r="J114" i="18" s="1"/>
  <c r="J115" i="18"/>
  <c r="J79" i="18"/>
  <c r="J80" i="18" s="1"/>
  <c r="J53" i="18"/>
  <c r="J54" i="18"/>
  <c r="J56" i="18" s="1"/>
  <c r="J57" i="18" s="1"/>
  <c r="J235" i="18"/>
  <c r="D236" i="18"/>
  <c r="J236" i="18"/>
  <c r="J237" i="18"/>
  <c r="H259" i="18"/>
  <c r="J259" i="18"/>
  <c r="H260" i="18"/>
  <c r="J260" i="18"/>
  <c r="J261" i="18" s="1"/>
  <c r="J262" i="18" s="1"/>
  <c r="J108" i="18"/>
  <c r="H107" i="18"/>
  <c r="J107" i="18" s="1"/>
  <c r="J109" i="18"/>
  <c r="J110" i="18" s="1"/>
  <c r="F102" i="18"/>
  <c r="H102" i="18" s="1"/>
  <c r="J102" i="18" s="1"/>
  <c r="J220" i="18"/>
  <c r="J217" i="18"/>
  <c r="J218" i="18"/>
  <c r="J219" i="18" s="1"/>
  <c r="J194" i="18"/>
  <c r="J193" i="18"/>
  <c r="J192" i="18"/>
  <c r="J191" i="18"/>
  <c r="I190" i="18"/>
  <c r="J190" i="18" s="1"/>
  <c r="J189" i="18"/>
  <c r="J188" i="18"/>
  <c r="J187" i="18"/>
  <c r="J186" i="18"/>
  <c r="J185" i="18"/>
  <c r="J195" i="18" s="1"/>
  <c r="J184" i="18"/>
  <c r="J183" i="18"/>
  <c r="H179" i="18"/>
  <c r="J179" i="18"/>
  <c r="J180" i="18" s="1"/>
  <c r="I178" i="18"/>
  <c r="J178" i="18" s="1"/>
  <c r="J177" i="18"/>
  <c r="J176" i="18"/>
  <c r="J175" i="18"/>
  <c r="J197" i="18" s="1"/>
  <c r="I174" i="18"/>
  <c r="J174" i="18"/>
  <c r="I173" i="18"/>
  <c r="J173" i="18"/>
  <c r="J196" i="18" s="1"/>
  <c r="J198" i="18" s="1"/>
  <c r="J171" i="18"/>
  <c r="J170" i="18"/>
  <c r="J169" i="18"/>
  <c r="J155" i="18"/>
  <c r="J154" i="18"/>
  <c r="J153" i="18"/>
  <c r="I152" i="18"/>
  <c r="J152" i="18"/>
  <c r="J151" i="18"/>
  <c r="J150" i="18"/>
  <c r="J149" i="18"/>
  <c r="J148" i="18"/>
  <c r="J156" i="18" s="1"/>
  <c r="J147" i="18"/>
  <c r="J146" i="18"/>
  <c r="H141" i="18"/>
  <c r="J141" i="18"/>
  <c r="J142" i="18" s="1"/>
  <c r="I140" i="18"/>
  <c r="J140" i="18" s="1"/>
  <c r="J139" i="18"/>
  <c r="J138" i="18"/>
  <c r="J137" i="18"/>
  <c r="I136" i="18"/>
  <c r="J136" i="18"/>
  <c r="I135" i="18"/>
  <c r="J135" i="18"/>
  <c r="J157" i="18" s="1"/>
  <c r="J133" i="18"/>
  <c r="J132" i="18"/>
  <c r="J131" i="18"/>
  <c r="H93" i="18"/>
  <c r="J93" i="18" s="1"/>
  <c r="J92" i="18"/>
  <c r="J91" i="18"/>
  <c r="I86" i="18"/>
  <c r="J86" i="18" s="1"/>
  <c r="I85" i="18"/>
  <c r="J85" i="18" s="1"/>
  <c r="J87" i="18" s="1"/>
  <c r="J88" i="18" s="1"/>
  <c r="J71" i="18"/>
  <c r="J72" i="18" s="1"/>
  <c r="J73" i="18"/>
  <c r="J74" i="18" s="1"/>
  <c r="J75" i="18"/>
  <c r="H47" i="18"/>
  <c r="J44" i="18"/>
  <c r="I42" i="18"/>
  <c r="H40" i="18"/>
  <c r="H42" i="18" s="1"/>
  <c r="J42" i="18"/>
  <c r="I41" i="18"/>
  <c r="H39" i="18"/>
  <c r="J39" i="18" s="1"/>
  <c r="H41" i="18"/>
  <c r="J41" i="18" s="1"/>
  <c r="J32" i="18"/>
  <c r="J33" i="18" s="1"/>
  <c r="I25" i="18"/>
  <c r="J25" i="18"/>
  <c r="B20" i="18"/>
  <c r="R15" i="18"/>
  <c r="S15" i="18"/>
  <c r="N8" i="18"/>
  <c r="F6" i="21"/>
  <c r="J271" i="18"/>
  <c r="E277" i="18"/>
  <c r="E278" i="18" s="1"/>
  <c r="D286" i="18"/>
  <c r="H286" i="18"/>
  <c r="N9" i="18"/>
  <c r="O9" i="18"/>
  <c r="O8" i="18"/>
  <c r="H277" i="18"/>
  <c r="J277" i="18" s="1"/>
  <c r="O5" i="21"/>
  <c r="K8" i="21"/>
  <c r="K9" i="21" s="1"/>
  <c r="K11" i="21" s="1"/>
  <c r="L11" i="21" s="1"/>
  <c r="C12" i="21"/>
  <c r="C22" i="21"/>
  <c r="C11" i="21"/>
  <c r="J270" i="18"/>
  <c r="O277" i="18"/>
  <c r="J293" i="18" l="1"/>
  <c r="O293" i="18"/>
  <c r="G8" i="21"/>
  <c r="H7" i="21"/>
  <c r="J14" i="18"/>
  <c r="N14" i="18"/>
  <c r="O14" i="18" s="1"/>
  <c r="J283" i="18"/>
  <c r="O283" i="18"/>
  <c r="E8" i="21"/>
  <c r="F7" i="21"/>
  <c r="H6" i="21"/>
  <c r="M7" i="21"/>
  <c r="M8" i="21" s="1"/>
  <c r="M9" i="21" s="1"/>
  <c r="J221" i="18"/>
  <c r="J223" i="18" s="1"/>
  <c r="J224" i="18" s="1"/>
  <c r="J225" i="18" s="1"/>
  <c r="J65" i="18"/>
  <c r="J27" i="18"/>
  <c r="J28" i="18" s="1"/>
  <c r="J239" i="18"/>
  <c r="K12" i="21"/>
  <c r="K14" i="21" s="1"/>
  <c r="L14" i="21" s="1"/>
  <c r="H276" i="18"/>
  <c r="J276" i="18" s="1"/>
  <c r="L9" i="21"/>
  <c r="I8" i="21"/>
  <c r="C283" i="18"/>
  <c r="J6" i="21"/>
  <c r="J269" i="18"/>
  <c r="J272" i="18" s="1"/>
  <c r="J273" i="18" s="1"/>
  <c r="H278" i="18"/>
  <c r="J255" i="18"/>
  <c r="J256" i="18" s="1"/>
  <c r="A22" i="3"/>
  <c r="J243" i="18"/>
  <c r="J242" i="18"/>
  <c r="M11" i="21"/>
  <c r="N9" i="21"/>
  <c r="O278" i="18"/>
  <c r="J278" i="18"/>
  <c r="G290" i="18"/>
  <c r="H289" i="18"/>
  <c r="K15" i="21"/>
  <c r="J58" i="18"/>
  <c r="O101" i="18"/>
  <c r="J101" i="18"/>
  <c r="J103" i="18" s="1"/>
  <c r="J104" i="18" s="1"/>
  <c r="L12" i="21"/>
  <c r="J263" i="18"/>
  <c r="J264" i="18" s="1"/>
  <c r="L8" i="21"/>
  <c r="J199" i="18"/>
  <c r="J200" i="18" s="1"/>
  <c r="J201" i="18" s="1"/>
  <c r="N8" i="21"/>
  <c r="J116" i="18"/>
  <c r="J124" i="18"/>
  <c r="J125" i="18" s="1"/>
  <c r="H290" i="18"/>
  <c r="J158" i="18"/>
  <c r="J159" i="18" s="1"/>
  <c r="J40" i="18"/>
  <c r="J43" i="18" s="1"/>
  <c r="J45" i="18" s="1"/>
  <c r="J46" i="18" s="1"/>
  <c r="J47" i="18" s="1"/>
  <c r="J48" i="18" s="1"/>
  <c r="J94" i="18"/>
  <c r="J96" i="18" s="1"/>
  <c r="J97" i="18" s="1"/>
  <c r="J81" i="18"/>
  <c r="J82" i="18" s="1"/>
  <c r="J66" i="18"/>
  <c r="A33" i="4"/>
  <c r="A34" i="4" s="1"/>
  <c r="A35" i="4" s="1"/>
  <c r="A36" i="4" s="1"/>
  <c r="A37" i="4" s="1"/>
  <c r="A38" i="4" s="1"/>
  <c r="A40" i="4" s="1"/>
  <c r="A41" i="4" s="1"/>
  <c r="A42" i="4" s="1"/>
  <c r="A43" i="4" s="1"/>
  <c r="A44" i="4" s="1"/>
  <c r="A45" i="4" s="1"/>
  <c r="A46" i="4" s="1"/>
  <c r="A47" i="4" s="1"/>
  <c r="A48" i="4" s="1"/>
  <c r="A49" i="4" s="1"/>
  <c r="A50" i="4" s="1"/>
  <c r="A51" i="4" s="1"/>
  <c r="A52" i="4" s="1"/>
  <c r="A53" i="4" s="1"/>
  <c r="A54" i="4" s="1"/>
  <c r="A56" i="4" s="1"/>
  <c r="A57" i="4" s="1"/>
  <c r="A58" i="4" s="1"/>
  <c r="A59" i="4" s="1"/>
  <c r="A61" i="4" s="1"/>
  <c r="A62" i="4" s="1"/>
  <c r="A63" i="4" s="1"/>
  <c r="A64" i="4" s="1"/>
  <c r="A65" i="4" s="1"/>
  <c r="A66" i="4" s="1"/>
  <c r="J312" i="18"/>
  <c r="J313" i="18" s="1"/>
  <c r="H285" i="18"/>
  <c r="H287" i="18" s="1"/>
  <c r="L6" i="21"/>
  <c r="O6" i="21" s="1"/>
  <c r="C287" i="18"/>
  <c r="N7" i="21"/>
  <c r="O7" i="21" s="1"/>
  <c r="J16" i="18"/>
  <c r="J18" i="18" s="1"/>
  <c r="J19" i="18"/>
  <c r="J20" i="18" s="1"/>
  <c r="J21" i="18" s="1"/>
  <c r="J22" i="18" s="1"/>
  <c r="A67" i="4" l="1"/>
  <c r="A68" i="4" s="1"/>
  <c r="A69" i="4" s="1"/>
  <c r="A24" i="3"/>
  <c r="A25" i="3" s="1"/>
  <c r="A26" i="3" s="1"/>
  <c r="A28" i="3" s="1"/>
  <c r="A29" i="3" s="1"/>
  <c r="A30" i="3" s="1"/>
  <c r="A31" i="3" s="1"/>
  <c r="A32" i="3" s="1"/>
  <c r="A33" i="3" s="1"/>
  <c r="A34" i="3" s="1"/>
  <c r="A35" i="3" s="1"/>
  <c r="I9" i="21"/>
  <c r="J8" i="21"/>
  <c r="E9" i="21"/>
  <c r="F8" i="21"/>
  <c r="R283" i="18"/>
  <c r="S283" i="18" s="1"/>
  <c r="Q283" i="18"/>
  <c r="H8" i="21"/>
  <c r="O8" i="21" s="1"/>
  <c r="G9" i="21"/>
  <c r="J287" i="18"/>
  <c r="O287" i="18"/>
  <c r="P22" i="18"/>
  <c r="Q22" i="18" s="1"/>
  <c r="M12" i="21"/>
  <c r="N11" i="21"/>
  <c r="J160" i="18"/>
  <c r="J161" i="18" s="1"/>
  <c r="J162" i="18" s="1"/>
  <c r="J163" i="18" s="1"/>
  <c r="L15" i="21"/>
  <c r="K17" i="21"/>
  <c r="H291" i="18"/>
  <c r="J245" i="18"/>
  <c r="J244" i="18"/>
  <c r="J247" i="18" s="1"/>
  <c r="J248" i="18" s="1"/>
  <c r="J9" i="21" l="1"/>
  <c r="I11" i="21"/>
  <c r="H9" i="21"/>
  <c r="G11" i="21"/>
  <c r="F9" i="21"/>
  <c r="O9" i="21" s="1"/>
  <c r="E11" i="21"/>
  <c r="J295" i="18"/>
  <c r="J296" i="18" s="1"/>
  <c r="O291" i="18"/>
  <c r="J291" i="18"/>
  <c r="N12" i="21"/>
  <c r="M14" i="21"/>
  <c r="L17" i="21"/>
  <c r="K18" i="21"/>
  <c r="G12" i="21" l="1"/>
  <c r="H11" i="21"/>
  <c r="E12" i="21"/>
  <c r="F11" i="21"/>
  <c r="I12" i="21"/>
  <c r="J11" i="21"/>
  <c r="N14" i="21"/>
  <c r="M15" i="21"/>
  <c r="L18" i="21"/>
  <c r="K19" i="21"/>
  <c r="F12" i="21" l="1"/>
  <c r="E14" i="21"/>
  <c r="I14" i="21"/>
  <c r="J12" i="21"/>
  <c r="O11" i="21"/>
  <c r="H12" i="21"/>
  <c r="G14" i="21"/>
  <c r="L19" i="21"/>
  <c r="K20" i="21"/>
  <c r="N15" i="21"/>
  <c r="M17" i="21"/>
  <c r="E15" i="21" l="1"/>
  <c r="F14" i="21"/>
  <c r="O12" i="21"/>
  <c r="G15" i="21"/>
  <c r="H14" i="21"/>
  <c r="J14" i="21"/>
  <c r="I15" i="21"/>
  <c r="N17" i="21"/>
  <c r="M18" i="21"/>
  <c r="L20" i="21"/>
  <c r="K21" i="21"/>
  <c r="J15" i="21" l="1"/>
  <c r="I17" i="21"/>
  <c r="O14" i="21"/>
  <c r="H15" i="21"/>
  <c r="G17" i="21"/>
  <c r="E17" i="21"/>
  <c r="F15" i="21"/>
  <c r="O15" i="21" s="1"/>
  <c r="K22" i="21"/>
  <c r="L21" i="21"/>
  <c r="N18" i="21"/>
  <c r="M19" i="21"/>
  <c r="F17" i="21" l="1"/>
  <c r="E18" i="21"/>
  <c r="G18" i="21"/>
  <c r="H17" i="21"/>
  <c r="J17" i="21"/>
  <c r="I18" i="21"/>
  <c r="M20" i="21"/>
  <c r="N19" i="21"/>
  <c r="L22" i="21"/>
  <c r="K23" i="21"/>
  <c r="L23" i="21" s="1"/>
  <c r="H18" i="21" l="1"/>
  <c r="G19" i="21"/>
  <c r="I19" i="21"/>
  <c r="J18" i="21"/>
  <c r="E19" i="21"/>
  <c r="F18" i="21"/>
  <c r="O18" i="21" s="1"/>
  <c r="O17" i="21"/>
  <c r="N20" i="21"/>
  <c r="M21" i="21"/>
  <c r="J19" i="21" l="1"/>
  <c r="I20" i="21"/>
  <c r="E20" i="21"/>
  <c r="F19" i="21"/>
  <c r="H19" i="21"/>
  <c r="G20" i="21"/>
  <c r="N21" i="21"/>
  <c r="M22" i="21"/>
  <c r="F20" i="21" l="1"/>
  <c r="E21" i="21"/>
  <c r="G21" i="21"/>
  <c r="H20" i="21"/>
  <c r="J20" i="21"/>
  <c r="I21" i="21"/>
  <c r="O19" i="21"/>
  <c r="M23" i="21"/>
  <c r="N23" i="21" s="1"/>
  <c r="N22" i="21"/>
  <c r="G22" i="21" l="1"/>
  <c r="H21" i="21"/>
  <c r="I22" i="21"/>
  <c r="J21" i="21"/>
  <c r="E22" i="21"/>
  <c r="F21" i="21"/>
  <c r="O21" i="21" s="1"/>
  <c r="O20" i="21"/>
  <c r="J22" i="21" l="1"/>
  <c r="I23" i="21"/>
  <c r="J23" i="21" s="1"/>
  <c r="E23" i="21"/>
  <c r="F23" i="21" s="1"/>
  <c r="O23" i="21" s="1"/>
  <c r="F22" i="21"/>
  <c r="O22" i="21" s="1"/>
  <c r="H22" i="21"/>
  <c r="G23" i="21"/>
  <c r="H23" i="21" s="1"/>
</calcChain>
</file>

<file path=xl/sharedStrings.xml><?xml version="1.0" encoding="utf-8"?>
<sst xmlns="http://schemas.openxmlformats.org/spreadsheetml/2006/main" count="1423" uniqueCount="759">
  <si>
    <t>Amount
(in Nu.)</t>
  </si>
  <si>
    <t>Unit</t>
  </si>
  <si>
    <t>Sqmt.</t>
  </si>
  <si>
    <t>RA - 1</t>
  </si>
  <si>
    <r>
      <t xml:space="preserve">Supplying, erecting, placing, lowering in position by suitable method </t>
    </r>
    <r>
      <rPr>
        <b/>
        <sz val="11"/>
        <color theme="1"/>
        <rFont val="Arial"/>
        <family val="2"/>
      </rPr>
      <t>HYSD</t>
    </r>
    <r>
      <rPr>
        <sz val="11"/>
        <color theme="1"/>
        <rFont val="Arial"/>
        <family val="2"/>
      </rPr>
      <t xml:space="preserve"> (TMT ) Fe 500/500D</t>
    </r>
    <r>
      <rPr>
        <b/>
        <sz val="11"/>
        <color theme="1"/>
        <rFont val="Arial"/>
        <family val="2"/>
      </rPr>
      <t xml:space="preserve"> reinforcement </t>
    </r>
    <r>
      <rPr>
        <sz val="11"/>
        <color theme="1"/>
        <rFont val="Arial"/>
        <family val="2"/>
      </rPr>
      <t xml:space="preserve">confirming to IS 1786 of all categories at all levels including cutting to required length bending, providing hooks if any, overlapping, binding with 18 gauge annealed wires, welding if any laying in position to ensure proper cover specified during concreting etc complete as directed. Measurement will be made on the length basis and converted into weight by using standard co-efficient (rolling margin's and wastage shall not be paid). Laps, chairs, hooks for lifting, spacers shall not be measured and  paid for.
</t>
    </r>
  </si>
  <si>
    <t xml:space="preserve">Bhutan SOR - 2015, Section - 3, Pg 19, RC 0083, PL
</t>
  </si>
  <si>
    <t>Cum.</t>
  </si>
  <si>
    <t>Nos</t>
  </si>
  <si>
    <t>RA - 2</t>
  </si>
  <si>
    <r>
      <t xml:space="preserve">Providing and laying </t>
    </r>
    <r>
      <rPr>
        <b/>
        <sz val="11"/>
        <color theme="1"/>
        <rFont val="Arial"/>
        <family val="2"/>
      </rPr>
      <t xml:space="preserve">225 mm wide PVC waterstop </t>
    </r>
    <r>
      <rPr>
        <sz val="11"/>
        <color theme="1"/>
        <rFont val="Arial"/>
        <family val="2"/>
      </rPr>
      <t xml:space="preserve">of approved make and quality as per specification.
</t>
    </r>
  </si>
  <si>
    <t>RA - 3</t>
  </si>
  <si>
    <t>RA - 4</t>
  </si>
  <si>
    <t>RA - 5</t>
  </si>
  <si>
    <t>RA - 6</t>
  </si>
  <si>
    <t>RA - 7</t>
  </si>
  <si>
    <t>RA - 8</t>
  </si>
  <si>
    <t>BSR-2015;Section-3; Page 27,SM0120, PL</t>
  </si>
  <si>
    <t>RA - 13</t>
  </si>
  <si>
    <t>Market Rate</t>
  </si>
  <si>
    <t>RA - 9</t>
  </si>
  <si>
    <t>RA - 10</t>
  </si>
  <si>
    <t>RA - 11</t>
  </si>
  <si>
    <t>RA - 12</t>
  </si>
  <si>
    <t>Kg</t>
  </si>
  <si>
    <t>Nos.</t>
  </si>
  <si>
    <t>L</t>
  </si>
  <si>
    <t>B</t>
  </si>
  <si>
    <t>D</t>
  </si>
  <si>
    <t>RATE ANALYSIS</t>
  </si>
  <si>
    <t>Description</t>
  </si>
  <si>
    <t>No.</t>
  </si>
  <si>
    <t>Qty</t>
  </si>
  <si>
    <t>Unit rate</t>
  </si>
  <si>
    <t>Amount</t>
  </si>
  <si>
    <t>Reference</t>
  </si>
  <si>
    <t>600 mm thick Diaphragm Wall</t>
  </si>
  <si>
    <t>Mobilization of all required equipments at site.</t>
  </si>
  <si>
    <t>LS</t>
  </si>
  <si>
    <t>Market Rate - Nu. 7.5 Crores for 15,000 Rmt of D.Wall. So for 6 Rmt of D.Wall it is Nu. 30,000/-</t>
  </si>
  <si>
    <t>Guide Wall</t>
  </si>
  <si>
    <t>Excavation</t>
  </si>
  <si>
    <t>Formwork</t>
  </si>
  <si>
    <t xml:space="preserve">Bhutan SOR - 2015, Section - 3, Pg 19, RC 0090, PL
</t>
  </si>
  <si>
    <t>Reinforcement</t>
  </si>
  <si>
    <t>Kgs</t>
  </si>
  <si>
    <t>Excavation from ground level to founding level including bentonite as per approved drawing.</t>
  </si>
  <si>
    <t>Market Rate for boulder strata</t>
  </si>
  <si>
    <t>Concreting by tremie pipe method - RCC M30 Grade</t>
  </si>
  <si>
    <t>Total cost for 6m panel of 8.71m depth Diaphragm Wall</t>
  </si>
  <si>
    <t>Total amount of Non BSR Items</t>
  </si>
  <si>
    <t>Total amount of BSR Items</t>
  </si>
  <si>
    <t>Contractor Overhead &amp; Profit on Non BSR items @ 15%</t>
  </si>
  <si>
    <t>Total cost for 1 Sqmt of Diaphragm Wall</t>
  </si>
  <si>
    <t>say</t>
  </si>
  <si>
    <t xml:space="preserve">Bhutan SOR - 2015, Section - 3, Pg 6, EW0085, PL  
</t>
  </si>
  <si>
    <t>Cum</t>
  </si>
  <si>
    <t>Total cost for 1 Cum</t>
  </si>
  <si>
    <t>225 mm wide PVC waterstop</t>
  </si>
  <si>
    <t>PVC Water Stop of Size 225mm</t>
  </si>
  <si>
    <t>Rmt</t>
  </si>
  <si>
    <t>Quotation - Fosroc</t>
  </si>
  <si>
    <t>Final Total</t>
  </si>
  <si>
    <t>No Fine Concrete - 600 mm x 600 mm x 600mm</t>
  </si>
  <si>
    <t>Taking output = 1cum</t>
  </si>
  <si>
    <t>1Cement : 8 coarse aggregate</t>
  </si>
  <si>
    <t>cement</t>
  </si>
  <si>
    <t>kg</t>
  </si>
  <si>
    <t xml:space="preserve">Bhutan SOR - 2015, Section - 1,  Chapter - 2, Pg 3, MT0145, PL  
</t>
  </si>
  <si>
    <t>Aggregrate</t>
  </si>
  <si>
    <t>cum</t>
  </si>
  <si>
    <t>Carriage of cement</t>
  </si>
  <si>
    <t>tonne</t>
  </si>
  <si>
    <t>Carriage of aggregate</t>
  </si>
  <si>
    <t>Sub total</t>
  </si>
  <si>
    <t>moulding, labour for lying and other works</t>
  </si>
  <si>
    <t>sqmt</t>
  </si>
  <si>
    <t xml:space="preserve">Bhutan SOR - 2015, Section - 1,  Chapter - 1, Pg 2, LB0077, PL  
</t>
  </si>
  <si>
    <t>Total</t>
  </si>
  <si>
    <t>Rate for 1 No</t>
  </si>
  <si>
    <t>Polysulphide sealent</t>
  </si>
  <si>
    <t>RA for 1 Rmt</t>
  </si>
  <si>
    <t>Material Component</t>
  </si>
  <si>
    <t>Quotation</t>
  </si>
  <si>
    <t>consumption for 1 Rmt = 0.8 kg</t>
  </si>
  <si>
    <t>Labour, tools, tackles, side tapes, abro tapes etc. complete.</t>
  </si>
  <si>
    <t>Total for material &amp; labour</t>
  </si>
  <si>
    <t>Total cost</t>
  </si>
  <si>
    <t>Coal Tar Epoxy</t>
  </si>
  <si>
    <t>Coal tar Epoxy</t>
  </si>
  <si>
    <t>Quotation of Fosroc</t>
  </si>
  <si>
    <t>Add labour</t>
  </si>
  <si>
    <t>Rate for 1 Sqmt</t>
  </si>
  <si>
    <t>Groove cutting</t>
  </si>
  <si>
    <t>groove cutting</t>
  </si>
  <si>
    <t>Water &amp; Electricity-2%</t>
  </si>
  <si>
    <t>Rate for 1 Rmt</t>
  </si>
  <si>
    <t>Providing and supplying  WACKER 290
(for 5 years warranty)</t>
  </si>
  <si>
    <t>Embankment - Earth Filling</t>
  </si>
  <si>
    <t>Providing &amp; laying dry earth bedding, including consolidating each deposited layer by watering, ramming &amp; dressing.</t>
  </si>
  <si>
    <t xml:space="preserve">Bhutan SOR - 2015, Section - 3, Pg 8, EW0197, PL  
</t>
  </si>
  <si>
    <t>Transportation of earth</t>
  </si>
  <si>
    <t xml:space="preserve">Bhutan SOR - 2015, Section - 2, Pg 28, dry earth for 25 Km.
</t>
  </si>
  <si>
    <t>Say</t>
  </si>
  <si>
    <t>Grass pitching over stone in wire crate</t>
  </si>
  <si>
    <t>250 mm thick Grass Paver block 1m x 1m</t>
  </si>
  <si>
    <t xml:space="preserve">Bhutan SOR - 2015, Section - 3, Pg 14, CW0060, PL
</t>
  </si>
  <si>
    <t>Turfing over grass paver block</t>
  </si>
  <si>
    <t xml:space="preserve">Bhutan SOR - 2015, Section - 3, Pg 79, RW0237, PL
</t>
  </si>
  <si>
    <t>Garden soil filling for turf</t>
  </si>
  <si>
    <t>CPWD DSR (Horticulture &amp; Landscaping) 2014, Chapter 2, Item No. 2.2+2.8, Pg 23</t>
  </si>
  <si>
    <t>Total area</t>
  </si>
  <si>
    <t>Cost per square metre</t>
  </si>
  <si>
    <t>b)   Excavation &amp; cleaning of pit</t>
  </si>
  <si>
    <t>Total for 1 No.</t>
  </si>
  <si>
    <t>Sqm</t>
  </si>
  <si>
    <t>Rate of  MS Sections</t>
  </si>
  <si>
    <t xml:space="preserve">Bhutan SOR - 2015, Section - 3, Pg 39, SW0022, PL
</t>
  </si>
  <si>
    <t xml:space="preserve">PU paint(one priming coat + two coat painting) 
For 1 tonne MS steel, 50Sqm  painting surface as practice, 6sqm is covered per litre
    </t>
  </si>
  <si>
    <t>As per Quote from Asian Paint</t>
  </si>
  <si>
    <t>Total per kg</t>
  </si>
  <si>
    <t>RA - 14</t>
  </si>
  <si>
    <t>Paver Block M-40 Grade</t>
  </si>
  <si>
    <t>Paver Block</t>
  </si>
  <si>
    <t xml:space="preserve">Bhutan SOR - 2015, Section - 1, Pg 1, MT0043, PL  
</t>
  </si>
  <si>
    <t>Charges for Laying and Mechanical Compaction</t>
  </si>
  <si>
    <t>Total rate per Sqm</t>
  </si>
  <si>
    <t>RA - 15</t>
  </si>
  <si>
    <t>300 mm thick Concrete Road</t>
  </si>
  <si>
    <t>Unit = cum</t>
  </si>
  <si>
    <t>Taking output = 1050 cum (2415 tonne)</t>
  </si>
  <si>
    <t>a)     Labour</t>
  </si>
  <si>
    <t>Mate</t>
  </si>
  <si>
    <t>day</t>
  </si>
  <si>
    <t>Mazdoor skilled</t>
  </si>
  <si>
    <t>Mazdoor</t>
  </si>
  <si>
    <t xml:space="preserve"> b)      Machinery</t>
  </si>
  <si>
    <t>Road Sweeper @ 1250 sqm per hour</t>
  </si>
  <si>
    <t>hour</t>
  </si>
  <si>
    <t xml:space="preserve">Bhutan SOR - 2015, Section - 1, Pg 1, MP0155, PL  
</t>
  </si>
  <si>
    <t xml:space="preserve">Front end loader 1.5 cum bucket capacity </t>
  </si>
  <si>
    <t xml:space="preserve">Bhutan SOR - 2015, Section - 1, Pg 1, MP0130, PL  
</t>
  </si>
  <si>
    <t>Cement concrete batch mix plant @ 175 cum per hour (effective output)</t>
  </si>
  <si>
    <t>Electric generator 250 KVA</t>
  </si>
  <si>
    <t xml:space="preserve">Slip form paver with electronic sensor </t>
  </si>
  <si>
    <t>Water tanker 6 KL capacity</t>
  </si>
  <si>
    <t>Transit truck agitator 5 cum capacity.</t>
  </si>
  <si>
    <t xml:space="preserve">Bhutan SOR - 2015, Section - 1, Pg 1, MP0211, PL  
</t>
  </si>
  <si>
    <t>Add 10  per cent  of cost of carriage to cover cost of loading and unloading</t>
  </si>
  <si>
    <t>Concrete joint cutting machine .</t>
  </si>
  <si>
    <t>Texturing machine .</t>
  </si>
  <si>
    <t>c)      Material</t>
  </si>
  <si>
    <t>Crushed stone coarse aggregates of 25mm and 12.5mm nominal size @ 0.90 cum/cum of concrete conforming to clause 602.2.4. .</t>
  </si>
  <si>
    <t xml:space="preserve">Bhutan SOR - 2015, Section - 1, Pg 1, MT0069, PL  
</t>
  </si>
  <si>
    <t>Sand as per IS: 383 and conforming to clause 602.2.4 @ 0.45 cum/cum of concrete</t>
  </si>
  <si>
    <t xml:space="preserve">Cement 53 grade @ 400 kg/cum of concrete </t>
  </si>
  <si>
    <t xml:space="preserve">Bhutan SOR - 2015, Section - 1, Pg 1, MT0145, PL  
</t>
  </si>
  <si>
    <t>32 mm mild steel dowel bars of grade S 240</t>
  </si>
  <si>
    <t xml:space="preserve">Bhutan SOR - 2015, Section - 1, Pg 1, MT0208, PL  
</t>
  </si>
  <si>
    <t>16 mm deformed steel tie bars of grade S 415</t>
  </si>
  <si>
    <t>Separation Membrane of impermeable plastic sheeting 50 micron thick</t>
  </si>
  <si>
    <t>sqm</t>
  </si>
  <si>
    <t xml:space="preserve">Bhutan SOR - 2015, Section - 1, Pg 1, MT0157, PL  
</t>
  </si>
  <si>
    <t>Pre moulded Joint filler, 25 mm thick for expansion joint.</t>
  </si>
  <si>
    <t xml:space="preserve">Bhutan SOR - 2015, Section - 3, Pg 8, RC0107, PL  - 2 times for Double thickness
</t>
  </si>
  <si>
    <t>Joint sealant</t>
  </si>
  <si>
    <t>Plastic sheath,1.25 mm thick for dowel bars</t>
  </si>
  <si>
    <t>Super plastisizer admixture IS marked as per 9103-1999 @ 0.5 per cent  by weight of cement</t>
  </si>
  <si>
    <t>Add 1 per cent  of material for cost of miscellaneous materials like tarpauline, Hessian cloth, metal cap, cotton / compressible sponge and cradle for dowel bars, work bridges for men to approach concrete surface without walking over it, cutting blades and bites, minor equipments like scabbling machine, threads, ropes, guide wires and any other unforeseen items.</t>
  </si>
  <si>
    <t>Total Cost</t>
  </si>
  <si>
    <t>Cost of Non SOR Items</t>
  </si>
  <si>
    <t>Cost of SOR Items</t>
  </si>
  <si>
    <t>Cost for 1050cum = a+b+c+d+e</t>
  </si>
  <si>
    <t>Cost for 1 cum</t>
  </si>
  <si>
    <t>Rate per sqmt = f x 0.3m</t>
  </si>
  <si>
    <t>RA - 16</t>
  </si>
  <si>
    <t>M25 grade plain cement concrete flooring (broom finish)</t>
  </si>
  <si>
    <t xml:space="preserve">Bhutan SOR - 2015, Section - 1, Pg 1, MP0155, PL 
 </t>
  </si>
  <si>
    <t xml:space="preserve">Front end loader 1 cum bucket capacity </t>
  </si>
  <si>
    <t>Water tanker6 KL capacity</t>
  </si>
  <si>
    <t xml:space="preserve">Cement 43 grade @ 450 kg/cum of concrete </t>
  </si>
  <si>
    <t>Separation Membrane of impermeable plastic sheeting 125 micron thick</t>
  </si>
  <si>
    <t xml:space="preserve">Cost of water </t>
  </si>
  <si>
    <t>KL</t>
  </si>
  <si>
    <t>Cost for 1050 cum</t>
  </si>
  <si>
    <t>Precast concrete for kerbs</t>
  </si>
  <si>
    <t>Rate Rs.</t>
  </si>
  <si>
    <t>(a)  Type-A 300mm(L)x150mm(B)x275mm(H)</t>
  </si>
  <si>
    <t>Volume of one block</t>
  </si>
  <si>
    <t>Volume for 1 Rmt</t>
  </si>
  <si>
    <t>Amount for 1 Rmt</t>
  </si>
  <si>
    <t>Rs.</t>
  </si>
  <si>
    <t>Bhutan SOR - 2015, Section - 6, Pg 14, CW 0060, PL</t>
  </si>
  <si>
    <t>100 thk  with 50 mm offset on both side PCC below kerb stone</t>
  </si>
  <si>
    <t>Bhutan SOR - 2015, Section - 6, Pg 13, CW 0004, PL</t>
  </si>
  <si>
    <t>Labor charges 50 rs / rmt</t>
  </si>
  <si>
    <t>Say Rate for 1 Rmt</t>
  </si>
  <si>
    <t>Anchor Slab</t>
  </si>
  <si>
    <t>Diaphragm wall</t>
  </si>
  <si>
    <t>Dead Man Anchor</t>
  </si>
  <si>
    <t>Cast in situ wall</t>
  </si>
  <si>
    <t>Embankment works</t>
  </si>
  <si>
    <t>Lower Level Walkway</t>
  </si>
  <si>
    <t>Upper Level Walkway</t>
  </si>
  <si>
    <t>Access</t>
  </si>
  <si>
    <t>Hill Slope Stability</t>
  </si>
  <si>
    <r>
      <rPr>
        <b/>
        <sz val="11"/>
        <color indexed="8"/>
        <rFont val="Arial"/>
        <family val="2"/>
      </rPr>
      <t>Structural Steel</t>
    </r>
    <r>
      <rPr>
        <sz val="11"/>
        <color indexed="8"/>
        <rFont val="Arial"/>
        <family val="2"/>
      </rPr>
      <t xml:space="preserve">
Providing and fixing in position electro forged </t>
    </r>
    <r>
      <rPr>
        <b/>
        <sz val="11"/>
        <color indexed="8"/>
        <rFont val="Arial"/>
        <family val="2"/>
      </rPr>
      <t>MS Grating</t>
    </r>
    <r>
      <rPr>
        <sz val="11"/>
        <color indexed="8"/>
        <rFont val="Arial"/>
        <family val="2"/>
      </rPr>
      <t>, hot dipped galvanized as per IS 2629 and structural steel work confirming to IS 2062, grade A</t>
    </r>
    <r>
      <rPr>
        <b/>
        <sz val="11"/>
        <rFont val="Arial"/>
        <family val="2"/>
      </rPr>
      <t xml:space="preserve">
 </t>
    </r>
  </si>
  <si>
    <t>Embankment work in excavation - Lead upto 5 kms</t>
  </si>
  <si>
    <t>Unit =  No</t>
  </si>
  <si>
    <t>SS 316 Mesh of Size - 150mm x 150mm.</t>
  </si>
  <si>
    <t>Geo Mesh Size - 250mm x 250mm.</t>
  </si>
  <si>
    <t>Taking Output = 1 No.</t>
  </si>
  <si>
    <t>a) Material</t>
  </si>
  <si>
    <t>PVC Pipe</t>
  </si>
  <si>
    <t>SS 316 Mesh</t>
  </si>
  <si>
    <t>Sqmt</t>
  </si>
  <si>
    <t>Geo Mesh</t>
  </si>
  <si>
    <t>Fixing material</t>
  </si>
  <si>
    <t>b) Labour</t>
  </si>
  <si>
    <t>Labour Charges for cutting &amp; Fixing</t>
  </si>
  <si>
    <t>Rate per Nos. (a+b+c+d)</t>
  </si>
  <si>
    <t>Say Rate for 1 Nos.</t>
  </si>
  <si>
    <t>per No.</t>
  </si>
  <si>
    <t>RA - 17</t>
  </si>
  <si>
    <t xml:space="preserve">Bhutan SOR - 2015, Section - 1, Pg 13, MT0836, PL  
</t>
  </si>
  <si>
    <t>Cost of Non SOR Item</t>
  </si>
  <si>
    <t>c) Overhead charges on Non SOR Items</t>
  </si>
  <si>
    <t>d) Contractor's profit on Non SOR Items</t>
  </si>
  <si>
    <r>
      <t>Providing and laying 100 mm dia PVC pressure pipe</t>
    </r>
    <r>
      <rPr>
        <sz val="11"/>
        <rFont val="Arial"/>
        <family val="2"/>
      </rPr>
      <t xml:space="preserve"> for drainage arrangement/Weep hole behind RCC retaining wall as per specification and as shown in the drawing with geosynthetic filter and SS 316 mesh of 150 x 150 mm of approved quality and specification etc complete.
</t>
    </r>
  </si>
  <si>
    <t>Tree plantation on Lower Walkway</t>
  </si>
  <si>
    <t>Tree plantation on Upper Walkway</t>
  </si>
  <si>
    <t>RA - 18</t>
  </si>
  <si>
    <t xml:space="preserve">Tree pit - 1000 mm x 1000 mm </t>
  </si>
  <si>
    <t>a)   Precast Block</t>
  </si>
  <si>
    <t>Tree Pit Cover Block</t>
  </si>
  <si>
    <t>b) Labour for Moulding, Casting etc</t>
  </si>
  <si>
    <t>RA - 19</t>
  </si>
  <si>
    <t>Dustbin</t>
  </si>
  <si>
    <t>b) Charges for Fixing</t>
  </si>
  <si>
    <t>c) Total Cost</t>
  </si>
  <si>
    <t>Rate per no.</t>
  </si>
  <si>
    <t>Viteveria zizanoides (Vetiver Grass on Sloped Embankments)</t>
  </si>
  <si>
    <t xml:space="preserve">Supply and Transporting of planting soil consisting of well rotted cow dung manure and sweet soil (stored at site) in ratio of 2:1
</t>
  </si>
  <si>
    <t xml:space="preserve">Filling of planting soil to 200 mm depth in the panel infills
</t>
  </si>
  <si>
    <t xml:space="preserve">Supply and Planting of vetiver clumps @ 4 nos. per Sqmt.
</t>
  </si>
  <si>
    <t xml:space="preserve">Maintenance for 12 months 
</t>
  </si>
  <si>
    <t xml:space="preserve">Filling of planting soil of 1 Cum. in the tree pit
</t>
  </si>
  <si>
    <t xml:space="preserve">Supply and planting best quality container-grown healthy trees of species as specified. All trees to be approved before planting. Inclusive of maintenance as specified for twelve month after planting (For planting heights, please refer planting palette).
</t>
  </si>
  <si>
    <t>a) Azadiracta Indica</t>
  </si>
  <si>
    <t>b) Mesua Ferrea</t>
  </si>
  <si>
    <t>c) Pongamia Glabra</t>
  </si>
  <si>
    <t>d) Filicium Decipens</t>
  </si>
  <si>
    <t>e) Alsotnia Scholaris</t>
  </si>
  <si>
    <t>RA - 20</t>
  </si>
  <si>
    <t>General Earth Filling</t>
  </si>
  <si>
    <r>
      <t xml:space="preserve">Providing and Fixing </t>
    </r>
    <r>
      <rPr>
        <b/>
        <sz val="11"/>
        <color theme="1"/>
        <rFont val="Arial"/>
        <family val="2"/>
      </rPr>
      <t xml:space="preserve">Anchor bar coupler + Turn Buckle + MS Galvanized Plate </t>
    </r>
    <r>
      <rPr>
        <sz val="11"/>
        <color theme="1"/>
        <rFont val="Arial"/>
        <family val="2"/>
      </rPr>
      <t xml:space="preserve">(galvanized - preferably electroplated) of approved make, suitable to anchor bars as shown in the drawings (size, diameter, thickness and length  including  length of threaded  portions) as per the specifications, drawings and as directed by the Engineer. Galvanizing shall be grill blast, hot dipped galvanizing of 140 micron thick as specified in MORT &amp;H ( Latest edition).
</t>
    </r>
    <r>
      <rPr>
        <b/>
        <sz val="11"/>
        <color theme="1"/>
        <rFont val="Arial"/>
        <family val="2"/>
      </rPr>
      <t xml:space="preserve">A) For 25 mm dia. bar
</t>
    </r>
  </si>
  <si>
    <t xml:space="preserve">b) up to 1.5 m size
</t>
  </si>
  <si>
    <t xml:space="preserve">Bhutan SOR - 2015, Section - 3, Pg 19, RC 0130, PL
</t>
  </si>
  <si>
    <t>110 mm dia 6 kg/ cm2 PVC Pressure pipe</t>
  </si>
  <si>
    <r>
      <t xml:space="preserve">Supplying, erecting, placing, lowering in position by suitable method </t>
    </r>
    <r>
      <rPr>
        <b/>
        <sz val="11"/>
        <color theme="1"/>
        <rFont val="Arial"/>
        <family val="2"/>
      </rPr>
      <t>HYSD</t>
    </r>
    <r>
      <rPr>
        <sz val="11"/>
        <color theme="1"/>
        <rFont val="Arial"/>
        <family val="2"/>
      </rPr>
      <t xml:space="preserve"> (TMT )</t>
    </r>
    <r>
      <rPr>
        <b/>
        <sz val="11"/>
        <color theme="1"/>
        <rFont val="Arial"/>
        <family val="2"/>
      </rPr>
      <t xml:space="preserve"> Fe 500/500D reinforcement </t>
    </r>
    <r>
      <rPr>
        <sz val="11"/>
        <color theme="1"/>
        <rFont val="Arial"/>
        <family val="2"/>
      </rPr>
      <t xml:space="preserve">confirming to IS 1786 of all categories at all levels including cutting to required length bending, providing hooks if any, overlapping, binding with 18 gauge annealed wires, welding if any laying in position to ensure proper cover specified during concreting etc complete as directed. Measurement will be made on the length basis and converted into weight by using standard co-efficient (rolling margin's and wastage shall not be paid). Laps, chairs, hooks for lifting, spacers shall not be measured and  paid for.
</t>
    </r>
  </si>
  <si>
    <t xml:space="preserve">Bhutan SOR - 2015, Section - 3, Pg 6, EW0046, PL  
</t>
  </si>
  <si>
    <t>Sq m</t>
  </si>
  <si>
    <t>Cu m</t>
  </si>
  <si>
    <t>T</t>
  </si>
  <si>
    <t>Nr</t>
  </si>
  <si>
    <t>Concrete RCC M15 Grade</t>
  </si>
  <si>
    <r>
      <t xml:space="preserve">Providing </t>
    </r>
    <r>
      <rPr>
        <b/>
        <sz val="11"/>
        <color theme="1"/>
        <rFont val="Arial"/>
        <family val="2"/>
      </rPr>
      <t>stone in wire crates</t>
    </r>
    <r>
      <rPr>
        <sz val="11"/>
        <color theme="1"/>
        <rFont val="Arial"/>
        <family val="2"/>
      </rPr>
      <t xml:space="preserve"> in double twisted woven wire mesh of size 83 x 100 mm, mesh wire of 4 mm diameter, zinc coated - 215 gm/ sqmt with 0.5 mm PVC coating as per the specification mentioned in the drawing.
</t>
    </r>
  </si>
  <si>
    <t>100 mm dia PVC pressure pipe (6 Kgf/cm2)</t>
  </si>
  <si>
    <t>Add Wastage on material cost</t>
  </si>
  <si>
    <t>Total for material</t>
  </si>
  <si>
    <t>m</t>
  </si>
  <si>
    <t>Sand for bedding</t>
  </si>
  <si>
    <t>Transportation</t>
  </si>
  <si>
    <t>Paver Block M-30 Grade</t>
  </si>
  <si>
    <t xml:space="preserve">Bhutan SOR - 2015, Section - 3, Pg 14, CW 0060, PL+ Section - 1, Pg 3, MT0145, PL </t>
  </si>
  <si>
    <t xml:space="preserve">Item No. </t>
  </si>
  <si>
    <t>Amount
(In Nu.)</t>
  </si>
  <si>
    <t>Nr.</t>
  </si>
  <si>
    <t>-</t>
  </si>
  <si>
    <t>DWC Pipe conforming to IS 14930 Part II 90mm OD</t>
  </si>
  <si>
    <t>Transporting charges</t>
  </si>
  <si>
    <t>Unloading and stacking</t>
  </si>
  <si>
    <t>Over head &amp; Contractor's Profit</t>
  </si>
  <si>
    <t>Excise Duty</t>
  </si>
  <si>
    <t>90 mm DWC Pipe</t>
  </si>
  <si>
    <t>Rubble Solling</t>
  </si>
  <si>
    <t>Cu.M</t>
  </si>
  <si>
    <t>Bhutan BSR,I.No SM0070 P.No 26 PL</t>
  </si>
  <si>
    <t>P.C.C in 1:2:4</t>
  </si>
  <si>
    <t>Bhutan BSR 2015,I.No CW0003 P.No 13 PL</t>
  </si>
  <si>
    <t>R.C.C Raft in M-25 with Design Mix</t>
  </si>
  <si>
    <t>Bhutan BSR 2015,I.No RC0135 P.No 20 PL</t>
  </si>
  <si>
    <t xml:space="preserve">Reinforcement </t>
  </si>
  <si>
    <t>Bhutan BSR 2015,I.No RC0083 P.No 19 PL</t>
  </si>
  <si>
    <t>Brick Work in CM 1:4</t>
  </si>
  <si>
    <t>Long wall (L1)</t>
  </si>
  <si>
    <t>Short Wall (S1)</t>
  </si>
  <si>
    <t>Total Qty</t>
  </si>
  <si>
    <t>Bhutan BSR 2015,I.No BW0002 P.No 20 PL</t>
  </si>
  <si>
    <t>Internal plastering 12mm thick in C M 1:4</t>
  </si>
  <si>
    <t>Sq.M</t>
  </si>
  <si>
    <t>Bhutan BSR 2015,I.No PL0021 P.No 63 PL</t>
  </si>
  <si>
    <t>External plastering 20mm thick in C M 1:5</t>
  </si>
  <si>
    <t>Bhutan BSR 2015,I.No PL0042 P.No 64 PL</t>
  </si>
  <si>
    <t>Bottam Chaneling</t>
  </si>
  <si>
    <t>C:M-1:2</t>
  </si>
  <si>
    <t>Bhutan BSR 2015,I.No MR0002 P.No 12 PL</t>
  </si>
  <si>
    <t>Inspection Cover</t>
  </si>
  <si>
    <t>No</t>
  </si>
  <si>
    <t>Net Amount in Nu.</t>
  </si>
  <si>
    <t>RA - 21</t>
  </si>
  <si>
    <t xml:space="preserve">Providing and constructing B.B. masonry Chambers of the required size as specified in the detailed drawings, in CM 1:4 mortar with plastering in CM 1:4 from inside and outside, making the haunches in CC 1:2:4. The chamber shall be fixed with FRP manhole cover specified clear opening with medium duty FRP covers of approved make as directed by the engineer-in-charge etc. all complete. </t>
  </si>
  <si>
    <t>a) SS 316 Grade Dustbin - 3 nos</t>
  </si>
  <si>
    <t xml:space="preserve">Bhutan SOR - 2015, Section - 2, Pg 28, dry earth for 10 Km.
</t>
  </si>
  <si>
    <t>Earthwork in excavation &amp; banking of excavated earth in layer for embankment construction with lead of 10 kms</t>
  </si>
  <si>
    <t>Transportation of earth upto lead of additional 10 Km.</t>
  </si>
  <si>
    <t xml:space="preserve">a) Cassia javanica
</t>
  </si>
  <si>
    <t xml:space="preserve">b) Delonix Regia
</t>
  </si>
  <si>
    <t xml:space="preserve">c) Peltophorum Ptericarpum
</t>
  </si>
  <si>
    <t xml:space="preserve">d) Tababuea Roasea
</t>
  </si>
  <si>
    <t xml:space="preserve">e) Kigelia Pinnata
</t>
  </si>
  <si>
    <t xml:space="preserve">f) Samanea Saman
</t>
  </si>
  <si>
    <t>Landscape Works</t>
  </si>
  <si>
    <t>Description of Item</t>
  </si>
  <si>
    <t>50mm Ø 6 Kg/ CM²</t>
  </si>
  <si>
    <t>RMT</t>
  </si>
  <si>
    <t>63mm Ø 6 Kg/ CM²</t>
  </si>
  <si>
    <t>75mm Ø 6 Kg/ CM²</t>
  </si>
  <si>
    <t>90mm Ø 6 Kg/ CM²</t>
  </si>
  <si>
    <t>110mm Ø 6 Kg/ CM²</t>
  </si>
  <si>
    <t>16mmØ 60CM3.4LPH (JTL166034)</t>
  </si>
  <si>
    <t>50mmØ Ball Valve for Sub Mains</t>
  </si>
  <si>
    <t>No's</t>
  </si>
  <si>
    <t>63mm Ø Ball Valves for Main Lines</t>
  </si>
  <si>
    <t>50mmØ Flush Valve for Sub Mains</t>
  </si>
  <si>
    <t>a) 50mm Ø 6 Kg/ CM²</t>
  </si>
  <si>
    <t>b) 63mm Ø 6 Kg/ CM²</t>
  </si>
  <si>
    <t>c) 75mm Ø 6 Kg/ CM²</t>
  </si>
  <si>
    <t>d) 90mm Ø 6 Kg/ CM²</t>
  </si>
  <si>
    <t>e) 110mm Ø 6 Kg/ CM²</t>
  </si>
  <si>
    <t xml:space="preserve">a) 16mmØ   Plain Drip Tube Cl II </t>
  </si>
  <si>
    <t>a) 50mmØ Ball Valve for Sub Mains</t>
  </si>
  <si>
    <t>b) 63mm Ø Ball Valves for Main Lines</t>
  </si>
  <si>
    <r>
      <rPr>
        <b/>
        <sz val="11"/>
        <color theme="1"/>
        <rFont val="Arial"/>
        <family val="2"/>
      </rPr>
      <t xml:space="preserve">End Stop </t>
    </r>
    <r>
      <rPr>
        <sz val="11"/>
        <color theme="1"/>
        <rFont val="Arial"/>
        <family val="2"/>
      </rPr>
      <t xml:space="preserve">
Providing, fixing of lateral end stop "8" shape for each lateral on the end with cleaning the lateral at frequent conditions and preventing the flow.
</t>
    </r>
  </si>
  <si>
    <r>
      <rPr>
        <b/>
        <sz val="11"/>
        <color theme="1"/>
        <rFont val="Arial"/>
        <family val="2"/>
      </rPr>
      <t>Extension Tube</t>
    </r>
    <r>
      <rPr>
        <sz val="11"/>
        <color theme="1"/>
        <rFont val="Arial"/>
        <family val="2"/>
      </rPr>
      <t xml:space="preserve">
Providing supplying, testing and commissioning of extension tube having 6mmØ to be fixed on 16mm Ø plain lateral used for extension of the drippers as per the plant requirement. The extension tube shall be manufactured LLDPE material  for resistance to chemicals and radiation, the quality parameters shall be tested for every batch. The test certificate shall be submitted along with the supply. The wall thickness shall be minimum 1mm, 250 grams / meter.  
</t>
    </r>
  </si>
  <si>
    <t>Irrigation Works</t>
  </si>
  <si>
    <r>
      <t xml:space="preserve">Rate Analysis Irrigation System </t>
    </r>
    <r>
      <rPr>
        <b/>
        <u/>
        <sz val="10"/>
        <color theme="1"/>
        <rFont val="Arial"/>
        <family val="2"/>
      </rPr>
      <t>CUI-WS-RA-04</t>
    </r>
  </si>
  <si>
    <t xml:space="preserve">Sr.
No. </t>
  </si>
  <si>
    <t xml:space="preserve">Basic 
Rate </t>
  </si>
  <si>
    <t xml:space="preserve">Transportation </t>
  </si>
  <si>
    <t xml:space="preserve">Contractor Profit </t>
  </si>
  <si>
    <t>Loading &amp; Unloading</t>
  </si>
  <si>
    <t xml:space="preserve">Excise Duty </t>
  </si>
  <si>
    <t xml:space="preserve">Installation charges </t>
  </si>
  <si>
    <t xml:space="preserve">Rate 
/ Unit 
</t>
  </si>
  <si>
    <t>%</t>
  </si>
  <si>
    <t xml:space="preserve">Amount 
in Nu. </t>
  </si>
  <si>
    <t xml:space="preserve">Amount in Nu. </t>
  </si>
  <si>
    <t>i</t>
  </si>
  <si>
    <t>Supplying Testing and Commissioning of PVC Pipe</t>
  </si>
  <si>
    <t>a</t>
  </si>
  <si>
    <t>b</t>
  </si>
  <si>
    <t>c</t>
  </si>
  <si>
    <t>d</t>
  </si>
  <si>
    <t>e</t>
  </si>
  <si>
    <t>ii</t>
  </si>
  <si>
    <t>iii</t>
  </si>
  <si>
    <t>iv</t>
  </si>
  <si>
    <t>v</t>
  </si>
  <si>
    <t>Providing Supplying Testing and Commissioning of Valve Box with Openable Covers in Green Color</t>
  </si>
  <si>
    <t>vi</t>
  </si>
  <si>
    <t>vii</t>
  </si>
  <si>
    <t>End Stop  Shape</t>
  </si>
  <si>
    <t>viii</t>
  </si>
  <si>
    <t xml:space="preserve">Lateral Connectors 16mmØ with Sub Main Poly fitting (Joiner) </t>
  </si>
  <si>
    <t>ix</t>
  </si>
  <si>
    <t>Extension Tube- 8 mm Ø</t>
  </si>
  <si>
    <t>x</t>
  </si>
  <si>
    <t>Extension Tube Connector to Lateral</t>
  </si>
  <si>
    <t>Lateral Plain 16mmØ Cl-II</t>
  </si>
  <si>
    <r>
      <t xml:space="preserve">Providing, Supplying, Testing and commissioning of the </t>
    </r>
    <r>
      <rPr>
        <b/>
        <sz val="11"/>
        <color theme="1"/>
        <rFont val="Arial"/>
        <family val="2"/>
      </rPr>
      <t>Inline drippers</t>
    </r>
    <r>
      <rPr>
        <sz val="11"/>
        <color theme="1"/>
        <rFont val="Arial"/>
        <family val="2"/>
      </rPr>
      <t xml:space="preserve"> manufactured </t>
    </r>
  </si>
  <si>
    <t xml:space="preserve">Providing Supplying, Testing and commissioning of the Ball Valves Compact Double Union </t>
  </si>
  <si>
    <t xml:space="preserve">Providing Supplying, Testing and commissioning of the Sub Main Drain/ Flush Valves </t>
  </si>
  <si>
    <t>Dripper 8LPH</t>
  </si>
  <si>
    <r>
      <t xml:space="preserve">Providing &amp; laying in position machine batched, machine mixed and machine vibrated </t>
    </r>
    <r>
      <rPr>
        <b/>
        <sz val="11"/>
        <rFont val="Arial"/>
        <family val="2"/>
      </rPr>
      <t>M-20 design mix cement concrete</t>
    </r>
    <r>
      <rPr>
        <sz val="11"/>
        <rFont val="Arial"/>
        <family val="2"/>
      </rPr>
      <t xml:space="preserve"> for reinforced cement concrete structural elements, excluding the cost of centring,  shuttering and reinforcement,  Including admixtures in recommended proportions (as per IS 9103) to accelerate, retard setting of concrete, improve workability without impairing strength and durability as per the direction of the engineer. The cement used shall be OPC 43 grade of recommended make only, the test certificate shall be provided along with each batch of the cement.
</t>
    </r>
    <r>
      <rPr>
        <b/>
        <sz val="11"/>
        <rFont val="Arial"/>
        <family val="2"/>
      </rPr>
      <t>Note: Mix design should be done by a qualified engineer.</t>
    </r>
  </si>
  <si>
    <t>Construction of Platform - filling with sand</t>
  </si>
  <si>
    <t xml:space="preserve">Bhutan SOR - 2015, Section - 3, Pg 8, EW0196, PL
</t>
  </si>
  <si>
    <t xml:space="preserve">Bhutan SOR - 2015, Section - 3, Pg 19, RC 0132, PL + RC 0136 for M-30 Grade Concrete
</t>
  </si>
  <si>
    <t>3.4.1</t>
  </si>
  <si>
    <t>3.2.4</t>
  </si>
  <si>
    <t>3.4.5</t>
  </si>
  <si>
    <t>3.4.4</t>
  </si>
  <si>
    <t>3.4.3</t>
  </si>
  <si>
    <t>3.4.6</t>
  </si>
  <si>
    <t>3.4.7</t>
  </si>
  <si>
    <t>3.4.8</t>
  </si>
  <si>
    <t>3.4.9</t>
  </si>
  <si>
    <t>3.4.10</t>
  </si>
  <si>
    <t>3.4.11</t>
  </si>
  <si>
    <r>
      <rPr>
        <b/>
        <sz val="11"/>
        <color theme="1"/>
        <rFont val="Arial"/>
        <family val="2"/>
      </rPr>
      <t>Lateral Connectors</t>
    </r>
    <r>
      <rPr>
        <sz val="11"/>
        <color theme="1"/>
        <rFont val="Arial"/>
        <family val="2"/>
      </rPr>
      <t xml:space="preserve">
Providing, Supplying testing and commissioning of 16mmØ Lateral connectors with sub mains. The connectors shall be manufactured from tough engineering plastic, Non corrosive &amp; resistant to chemicals, UV resistant fitting with BLUE colour o ring. The inner diameter shall be 14.2mm &amp; minimum wall thickness shall be 0.50mm suitable for 16mmØ Laterals</t>
    </r>
  </si>
  <si>
    <r>
      <rPr>
        <b/>
        <sz val="11"/>
        <color theme="1"/>
        <rFont val="Arial"/>
        <family val="2"/>
      </rPr>
      <t xml:space="preserve">Extension Tube Connector
</t>
    </r>
    <r>
      <rPr>
        <sz val="11"/>
        <color theme="1"/>
        <rFont val="Arial"/>
        <family val="2"/>
      </rPr>
      <t>Providing, Supplying, Testing &amp; Commissioning of the extension tube connector with lateral having 16mmØ and extension tube of 8mmØ. The fittings shall be manufactured from the from tough engineering plastic, Non corrosive &amp; resistant to chemicals, UV resistant fitting. This shall include the connector with Lateral, Tee, Bends, Square in Long &amp; short etc. all complete.</t>
    </r>
  </si>
  <si>
    <r>
      <t xml:space="preserve">Supplying, erecting, placing, lowering in position by suitable method </t>
    </r>
    <r>
      <rPr>
        <b/>
        <sz val="11"/>
        <color theme="1"/>
        <rFont val="Arial"/>
        <family val="2"/>
      </rPr>
      <t>HYSD</t>
    </r>
    <r>
      <rPr>
        <sz val="11"/>
        <color theme="1"/>
        <rFont val="Arial"/>
        <family val="2"/>
      </rPr>
      <t xml:space="preserve"> (TMT ) Fe 500/500D</t>
    </r>
    <r>
      <rPr>
        <b/>
        <sz val="11"/>
        <color theme="1"/>
        <rFont val="Arial"/>
        <family val="2"/>
      </rPr>
      <t xml:space="preserve"> reinforcement </t>
    </r>
    <r>
      <rPr>
        <sz val="11"/>
        <color theme="1"/>
        <rFont val="Arial"/>
        <family val="2"/>
      </rPr>
      <t xml:space="preserve">confirming to IS 1786 of all categories at all levels including cutting to required length bending, providing hooks if any, overlapping, binding with 18 gauge annealed wires, welding if any laying in position to ensure proper cover specified during concreting etc complete as directed. Measurement will be made on the length basis and converted into weight by using standard co-efficient (rolling margin's and wastage shall not be paid). Laps, chairs, hooks for lifting, spacers shall not be measured and  paid for. 
</t>
    </r>
  </si>
  <si>
    <r>
      <t xml:space="preserve">Supply and fixing of </t>
    </r>
    <r>
      <rPr>
        <b/>
        <sz val="11"/>
        <rFont val="Arial"/>
        <family val="2"/>
      </rPr>
      <t>Galvanized Anchor bars</t>
    </r>
    <r>
      <rPr>
        <sz val="11"/>
        <rFont val="Arial"/>
        <family val="2"/>
      </rPr>
      <t xml:space="preserve"> in backfilled earth as per the drawings.</t>
    </r>
    <r>
      <rPr>
        <b/>
        <sz val="11"/>
        <rFont val="Arial"/>
        <family val="2"/>
      </rPr>
      <t xml:space="preserve"> HYSD bars Fe 500/500D </t>
    </r>
    <r>
      <rPr>
        <sz val="11"/>
        <rFont val="Arial"/>
        <family val="2"/>
      </rPr>
      <t xml:space="preserve">with required forging, threading at both ends in specified length as specifications, drawings and as directed by the Engineer. Galvanizing shall be grill blast, hot dipped galvanizing of 140 micron thick.
</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</si>
  <si>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 xml:space="preserve">M-25 Grade for Box culvert top slab </t>
    </r>
    <r>
      <rPr>
        <sz val="11"/>
        <color theme="1"/>
        <rFont val="Arial"/>
        <family val="2"/>
      </rPr>
      <t xml:space="preserve">as per the specifications, drawing and as directed by the Engineer. Rate shall include cost of formwork but exclude cost of reinforcement.
</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</si>
  <si>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t>
    </r>
    <r>
      <rPr>
        <sz val="11"/>
        <color theme="1"/>
        <rFont val="Arial"/>
        <family val="2"/>
      </rPr>
      <t xml:space="preserve"> </t>
    </r>
    <r>
      <rPr>
        <b/>
        <sz val="11"/>
        <color theme="1"/>
        <rFont val="Arial"/>
        <family val="2"/>
      </rPr>
      <t>for Stairs of Access</t>
    </r>
    <r>
      <rPr>
        <sz val="11"/>
        <color theme="1"/>
        <rFont val="Arial"/>
        <family val="2"/>
      </rPr>
      <t xml:space="preserve"> etc. as per the specifications, drawing and as directed by the Engineer. Rate shall include cost of formwork but exclude cost of reinforcement.
</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</si>
  <si>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t>
    </r>
    <r>
      <rPr>
        <sz val="11"/>
        <color theme="1"/>
        <rFont val="Arial"/>
        <family val="2"/>
      </rPr>
      <t xml:space="preserve"> for concrete benches, bollard etc.</t>
    </r>
    <r>
      <rPr>
        <b/>
        <sz val="11"/>
        <color theme="1"/>
        <rFont val="Arial"/>
        <family val="2"/>
      </rPr>
      <t xml:space="preserve"> </t>
    </r>
    <r>
      <rPr>
        <sz val="11"/>
        <color theme="1"/>
        <rFont val="Arial"/>
        <family val="2"/>
      </rPr>
      <t xml:space="preserve">as per the drawing, specifications and as directed by the Engineer. Rate shall include cost of formwork but exclude cost of reinforcement.
</t>
    </r>
  </si>
  <si>
    <t>RA - 22</t>
  </si>
  <si>
    <t>Stone in wire crate</t>
  </si>
  <si>
    <t>Zinc coating @ 215 gm/sqmt</t>
  </si>
  <si>
    <t>Cost of BSR item</t>
  </si>
  <si>
    <t>Cost of Non BSR item</t>
  </si>
  <si>
    <t>Contractor's Overhead &amp; Profit @ 15%</t>
  </si>
  <si>
    <t>Total cost per cum</t>
  </si>
  <si>
    <t>Market Rate Quotation</t>
  </si>
  <si>
    <t>Bill No. 1: General Items</t>
  </si>
  <si>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t>
    </r>
    <r>
      <rPr>
        <sz val="11"/>
        <color theme="1"/>
        <rFont val="Arial"/>
        <family val="2"/>
      </rPr>
      <t xml:space="preserve"> for concrete benches</t>
    </r>
    <r>
      <rPr>
        <b/>
        <sz val="11"/>
        <color theme="1"/>
        <rFont val="Arial"/>
        <family val="2"/>
      </rPr>
      <t xml:space="preserve"> </t>
    </r>
    <r>
      <rPr>
        <sz val="11"/>
        <color theme="1"/>
        <rFont val="Arial"/>
        <family val="2"/>
      </rPr>
      <t>as per the drawing, specifications and as directed by the Engineer. Rate shall include cost of formwork but exclude cost of reinforcement.</t>
    </r>
  </si>
  <si>
    <t xml:space="preserve">Bhutan SOR - 2015, Section - 1,  Chapter - 2, Pg 2, MT0081, PL  </t>
  </si>
  <si>
    <t>Bhutan SOR - 2015, Section - 2,  2 - Plain Roads, Pg 28, SI No. 10</t>
  </si>
  <si>
    <t>Bhutan SOR - 2015, Section - 2,  2 - Plain Roads, Pg 28, SI No. 5</t>
  </si>
  <si>
    <t xml:space="preserve">Bhutan SOR - 2015, Section - 1,  Chapter - 1, Pg 2, LB0077, PL  </t>
  </si>
  <si>
    <t>Blacksmith (metal worker)</t>
  </si>
  <si>
    <t>Mason Gd. 1</t>
  </si>
  <si>
    <t>Mason Gd. 2</t>
  </si>
  <si>
    <t>Work Supervisor</t>
  </si>
  <si>
    <t>Plant Operator Gd. 3</t>
  </si>
  <si>
    <t>Carpenter Gd. 2</t>
  </si>
  <si>
    <t>Painter Gd. 1</t>
  </si>
  <si>
    <t>Concrete Mixer with weight batcher and 2 cement bags capacity</t>
  </si>
  <si>
    <t>Concrete Vibrator</t>
  </si>
  <si>
    <t>Water pump AVI Type</t>
  </si>
  <si>
    <t>Roller, CAT - CS551</t>
  </si>
  <si>
    <t>Bull dozer (IH - TD20E)</t>
  </si>
  <si>
    <t>Dumper</t>
  </si>
  <si>
    <t>Tata Tipper 1612SE</t>
  </si>
  <si>
    <t>Tata Mini truck, 407</t>
  </si>
  <si>
    <t>Crane (KATO - KR 250)</t>
  </si>
  <si>
    <t>Excavator (CAT - 320)</t>
  </si>
  <si>
    <t>Backhoe Loader (Case 580 SuperM)</t>
  </si>
  <si>
    <t>Concrete pump</t>
  </si>
  <si>
    <t>Hydraulic grab</t>
  </si>
  <si>
    <t>Pneumatic Tyred Roller</t>
  </si>
  <si>
    <t>Tandem Vibratory Roller</t>
  </si>
  <si>
    <t>Water Tankers</t>
  </si>
  <si>
    <t>D. G. Set</t>
  </si>
  <si>
    <t>Concrete breakers</t>
  </si>
  <si>
    <t>Compressor</t>
  </si>
  <si>
    <t xml:space="preserve">Cement </t>
  </si>
  <si>
    <t>Sand</t>
  </si>
  <si>
    <t>cu. M.</t>
  </si>
  <si>
    <t>Crushed Aggregate size upto 25 mm</t>
  </si>
  <si>
    <t>Crushed Aggregate size upto 50 mm</t>
  </si>
  <si>
    <t>Reinforcement bars &amp; mesh</t>
  </si>
  <si>
    <t xml:space="preserve">HDPE Pipe - 110 mm dia - 6kg/cm2 </t>
  </si>
  <si>
    <t>Boulder</t>
  </si>
  <si>
    <t>GI Double knotted mesh</t>
  </si>
  <si>
    <t>sq. m.</t>
  </si>
  <si>
    <t>Ballies 75 to 125 mm dia</t>
  </si>
  <si>
    <t>Rough Sawn timber - Class B</t>
  </si>
  <si>
    <t>Angle, channels, flats, plates</t>
  </si>
  <si>
    <t>Brick (2nd Class)</t>
  </si>
  <si>
    <t>2.2.1</t>
  </si>
  <si>
    <t>2.2.2</t>
  </si>
  <si>
    <t>2.2.3</t>
  </si>
  <si>
    <t>2.1.1</t>
  </si>
  <si>
    <t xml:space="preserve">2.1.2 &amp; 2.1.3 </t>
  </si>
  <si>
    <t>2.1.4</t>
  </si>
  <si>
    <t>2.2.4</t>
  </si>
  <si>
    <t>2.2.5</t>
  </si>
  <si>
    <t>2.2.6</t>
  </si>
  <si>
    <t>2.2.7</t>
  </si>
  <si>
    <t>2.2.8</t>
  </si>
  <si>
    <t>2.2.9</t>
  </si>
  <si>
    <t>2.2.10</t>
  </si>
  <si>
    <t>2.2.13</t>
  </si>
  <si>
    <t>Clause 1900, MORT&amp;H</t>
  </si>
  <si>
    <t>2.2.14</t>
  </si>
  <si>
    <t>2.2.15</t>
  </si>
  <si>
    <t>2.2.16</t>
  </si>
  <si>
    <r>
      <t xml:space="preserve">Providing, supplying and fixing </t>
    </r>
    <r>
      <rPr>
        <b/>
        <sz val="11"/>
        <color indexed="8"/>
        <rFont val="Arial"/>
        <family val="2"/>
      </rPr>
      <t>heavy duty GI anchor bolt</t>
    </r>
    <r>
      <rPr>
        <sz val="11"/>
        <color indexed="8"/>
        <rFont val="Arial"/>
        <family val="2"/>
      </rPr>
      <t xml:space="preserve"> for the fixing of MS railing, hand rail, light pole, display panel, bracket &amp; street furniture element, etc. with injection adhesive (chemical grouting) of approved make by the Engineer / Architect for fixing in wet/Dry conditions of following dia. The installation and the setting instructions should be strictly followed as per the manufacturer’s recommendations. The rate shall include making required drilling hole, all labour, scaffolding and other incidentals necessary to complete the work as per the drawing and specification.
</t>
    </r>
    <r>
      <rPr>
        <b/>
        <sz val="11"/>
        <color indexed="8"/>
        <rFont val="Arial"/>
        <family val="2"/>
      </rPr>
      <t xml:space="preserve">a) 12 mm dia &amp; 153 mm long (Sample to be approved before mass production/construction/purchase)
</t>
    </r>
  </si>
  <si>
    <r>
      <t>Providing Supplying, Testing and commissioning of the approved make</t>
    </r>
    <r>
      <rPr>
        <b/>
        <sz val="11"/>
        <color theme="1"/>
        <rFont val="Arial"/>
        <family val="2"/>
      </rPr>
      <t xml:space="preserve"> Ball Valves</t>
    </r>
    <r>
      <rPr>
        <sz val="11"/>
        <color theme="1"/>
        <rFont val="Arial"/>
        <family val="2"/>
      </rPr>
      <t xml:space="preserve"> Compact Double Union (DU) design, manufactured from high performance rigid PVC compound, Low frictional losses, Chemical resistant nitrile rubber-O-rings ensures leak proof operation for longer period, Solvent jointed, BSP threaded or flanged options, with Seat Ring, with all fittings and accessories etc. all complete.
</t>
    </r>
  </si>
  <si>
    <r>
      <t>Providing Supplying, Testing and commissioning of the approved make</t>
    </r>
    <r>
      <rPr>
        <b/>
        <sz val="11"/>
        <color theme="1"/>
        <rFont val="Arial"/>
        <family val="2"/>
      </rPr>
      <t xml:space="preserve"> Sub Main Drain/ Flush Valves</t>
    </r>
    <r>
      <rPr>
        <sz val="11"/>
        <color theme="1"/>
        <rFont val="Arial"/>
        <family val="2"/>
      </rPr>
      <t xml:space="preserve"> Manufactured from high performance rigid uPVC &amp; PP compound, chemical and corrosion resistance, flow control possibility, </t>
    </r>
  </si>
  <si>
    <r>
      <rPr>
        <b/>
        <sz val="11"/>
        <color theme="1"/>
        <rFont val="Arial"/>
        <family val="2"/>
      </rPr>
      <t>Excavation</t>
    </r>
    <r>
      <rPr>
        <sz val="11"/>
        <color theme="1"/>
        <rFont val="Arial"/>
        <family val="2"/>
      </rPr>
      <t xml:space="preserve"> for Mains, Submains &amp; Laterals in all types of soil including refilling the trenches and removing, transporting the excavated stuff away from the site upto 300 m from the site, storing and ramming the excavated trench at OMC and making the surfaces in well condition as directed by the Engineer.
</t>
    </r>
  </si>
  <si>
    <t>4.3 &amp; 4.4</t>
  </si>
  <si>
    <t>4.1 &amp; 4.2</t>
  </si>
  <si>
    <t>Structural steel work for Railing</t>
  </si>
  <si>
    <r>
      <t xml:space="preserve">Providing and laying in position </t>
    </r>
    <r>
      <rPr>
        <b/>
        <sz val="11"/>
        <color theme="1"/>
        <rFont val="Arial"/>
        <family val="2"/>
      </rPr>
      <t>Plain Cement Concrete</t>
    </r>
    <r>
      <rPr>
        <sz val="11"/>
        <color theme="1"/>
        <rFont val="Arial"/>
        <family val="2"/>
      </rPr>
      <t xml:space="preserve"> (PCC) of </t>
    </r>
    <r>
      <rPr>
        <b/>
        <sz val="11"/>
        <color theme="1"/>
        <rFont val="Arial"/>
        <family val="2"/>
      </rPr>
      <t>M-15 Grade</t>
    </r>
    <r>
      <rPr>
        <sz val="11"/>
        <color theme="1"/>
        <rFont val="Arial"/>
        <family val="2"/>
      </rPr>
      <t xml:space="preserve">  including finishing, curing, formwork (if required) etc. complete as directed by the engineer.
</t>
    </r>
  </si>
  <si>
    <r>
      <rPr>
        <b/>
        <sz val="11"/>
        <rFont val="Arial"/>
        <family val="2"/>
      </rPr>
      <t>Excavation</t>
    </r>
    <r>
      <rPr>
        <sz val="11"/>
        <rFont val="Arial"/>
        <family val="2"/>
      </rPr>
      <t xml:space="preserve"> in all kind of soil and rock, </t>
    </r>
    <r>
      <rPr>
        <b/>
        <sz val="11"/>
        <rFont val="Arial"/>
        <family val="2"/>
      </rPr>
      <t xml:space="preserve">for Dead man anchor and galvanized anchor bar </t>
    </r>
    <r>
      <rPr>
        <sz val="11"/>
        <rFont val="Arial"/>
        <family val="2"/>
      </rPr>
      <t>by mechanical or manual means including refilling the same with available earth at OMC to 95 %  proctor density by using vibratory roller for compaction and disposal of surplus stuff with lead of 2 km as directed by the Engineer and as per the specifications and drawings.</t>
    </r>
  </si>
  <si>
    <r>
      <t xml:space="preserve">Providing and fixing in 25mm expansion joints </t>
    </r>
    <r>
      <rPr>
        <sz val="11"/>
        <rFont val="Arial"/>
        <family val="2"/>
      </rPr>
      <t>at distance and location as per drawing</t>
    </r>
    <r>
      <rPr>
        <b/>
        <sz val="11"/>
        <rFont val="Arial"/>
        <family val="2"/>
      </rPr>
      <t xml:space="preserve">, Polyurethane foam filler </t>
    </r>
    <r>
      <rPr>
        <sz val="11"/>
        <rFont val="Arial"/>
        <family val="2"/>
      </rPr>
      <t xml:space="preserve">of the best quality, including in all shapes and all levels etc. complete as directed by Engineer and as per specification.
</t>
    </r>
  </si>
  <si>
    <r>
      <t xml:space="preserve">Providing and laying in position </t>
    </r>
    <r>
      <rPr>
        <b/>
        <sz val="11"/>
        <color theme="1"/>
        <rFont val="Arial"/>
        <family val="2"/>
      </rPr>
      <t>Plain Cement Concrete (PCC) of M-15 Grade</t>
    </r>
    <r>
      <rPr>
        <sz val="11"/>
        <color theme="1"/>
        <rFont val="Arial"/>
        <family val="2"/>
      </rPr>
      <t xml:space="preserve"> for drainage duct/ kerb etc.  including finishing, curing, formwork (if required) etc. complete as directed by the engineer.
</t>
    </r>
  </si>
  <si>
    <r>
      <rPr>
        <sz val="11"/>
        <color indexed="8"/>
        <rFont val="Arial"/>
        <family val="2"/>
      </rPr>
      <t xml:space="preserve">Providing and Fixing Hot Dip Galvanized </t>
    </r>
    <r>
      <rPr>
        <b/>
        <sz val="11"/>
        <color indexed="8"/>
        <rFont val="Arial"/>
        <family val="2"/>
      </rPr>
      <t xml:space="preserve">Cow chain </t>
    </r>
    <r>
      <rPr>
        <sz val="11"/>
        <color indexed="8"/>
        <rFont val="Arial"/>
        <family val="2"/>
      </rPr>
      <t xml:space="preserve">(having weight not less than 5 Kgs/Rmt) between two bollard and </t>
    </r>
    <r>
      <rPr>
        <b/>
        <sz val="11"/>
        <color indexed="8"/>
        <rFont val="Arial"/>
        <family val="2"/>
      </rPr>
      <t xml:space="preserve">MS Plate </t>
    </r>
    <r>
      <rPr>
        <sz val="11"/>
        <color indexed="8"/>
        <rFont val="Arial"/>
        <family val="2"/>
      </rPr>
      <t>as per drawing and specification or as directed by Engineer.</t>
    </r>
    <r>
      <rPr>
        <b/>
        <sz val="11"/>
        <rFont val="Arial"/>
        <family val="2"/>
      </rPr>
      <t xml:space="preserve">
</t>
    </r>
  </si>
  <si>
    <r>
      <t xml:space="preserve">Providing and fixing Precast </t>
    </r>
    <r>
      <rPr>
        <b/>
        <sz val="11"/>
        <rFont val="Arial"/>
        <family val="2"/>
      </rPr>
      <t xml:space="preserve">Tree Pit Cover Block </t>
    </r>
    <r>
      <rPr>
        <sz val="11"/>
        <rFont val="Arial"/>
        <family val="2"/>
      </rPr>
      <t>without frame of size 1000 mm x 1000 mm around tree pits in minimum two halves as per drawing and as directed by engineer.</t>
    </r>
    <r>
      <rPr>
        <b/>
        <sz val="11"/>
        <rFont val="Arial"/>
        <family val="2"/>
      </rPr>
      <t xml:space="preserve"> 
</t>
    </r>
  </si>
  <si>
    <r>
      <rPr>
        <b/>
        <sz val="11"/>
        <rFont val="Arial"/>
        <family val="2"/>
      </rPr>
      <t xml:space="preserve">Excavation </t>
    </r>
    <r>
      <rPr>
        <sz val="11"/>
        <rFont val="Arial"/>
        <family val="2"/>
      </rPr>
      <t xml:space="preserve">in all kind of soil for DWC Pipes laying by mechanical or manual means including refilling the same with available earth at OMC to 95 %  proctor density by using vibratory roller for compaction and disposal of surplus stuff within lead of 2 km as directed by the Engineer and as per the specifications and drawings.
</t>
    </r>
  </si>
  <si>
    <t xml:space="preserve">Supplying and laying 90  mm  outside dia. double wall corrugated pipes  (DWC  SN8) of HDPE for enclosing cable below ground / road surface, to required depth complete.
</t>
  </si>
  <si>
    <r>
      <t xml:space="preserve">Providing and laying of plain </t>
    </r>
    <r>
      <rPr>
        <b/>
        <sz val="11"/>
        <color theme="1"/>
        <rFont val="Arial"/>
        <family val="2"/>
      </rPr>
      <t>Cement Concrete</t>
    </r>
    <r>
      <rPr>
        <sz val="11"/>
        <color theme="1"/>
        <rFont val="Arial"/>
        <family val="2"/>
      </rPr>
      <t xml:space="preserve"> of P.C.C. </t>
    </r>
    <r>
      <rPr>
        <b/>
        <sz val="11"/>
        <color theme="1"/>
        <rFont val="Arial"/>
        <family val="2"/>
      </rPr>
      <t xml:space="preserve">M-15 Grade </t>
    </r>
    <r>
      <rPr>
        <sz val="11"/>
        <color theme="1"/>
        <rFont val="Arial"/>
        <family val="2"/>
      </rPr>
      <t xml:space="preserve">below stone flooring including finishing, curing, formwork (if required) etc. complete as per drawing and as directed by the engineer.
</t>
    </r>
  </si>
  <si>
    <r>
      <t xml:space="preserve">Providing and fixing Precast </t>
    </r>
    <r>
      <rPr>
        <b/>
        <sz val="11"/>
        <rFont val="Arial"/>
        <family val="2"/>
      </rPr>
      <t xml:space="preserve">Tree Pit Cover Block </t>
    </r>
    <r>
      <rPr>
        <sz val="11"/>
        <rFont val="Arial"/>
        <family val="2"/>
      </rPr>
      <t>without frame of size 1000 mm x 1000 mm around tree pits in minimum two halves as per drawing and as directed by engineer</t>
    </r>
    <r>
      <rPr>
        <b/>
        <sz val="11"/>
        <rFont val="Arial"/>
        <family val="2"/>
      </rPr>
      <t xml:space="preserve">. 
</t>
    </r>
  </si>
  <si>
    <t xml:space="preserve">Bhutan SOR - 2015, Section - 3, Pg 39, SW0021, PL
</t>
  </si>
  <si>
    <t>RA - 23</t>
  </si>
  <si>
    <t>Structural steel work for MS Grating</t>
  </si>
  <si>
    <t>Rate of  MS Sections - Tees, flats, angles etc.</t>
  </si>
  <si>
    <r>
      <t xml:space="preserve">Providing and applying </t>
    </r>
    <r>
      <rPr>
        <b/>
        <sz val="11"/>
        <rFont val="Arial"/>
        <family val="2"/>
      </rPr>
      <t>Silicone paint</t>
    </r>
    <r>
      <rPr>
        <sz val="11"/>
        <rFont val="Arial"/>
        <family val="2"/>
      </rPr>
      <t xml:space="preserve"> of approved make over exposed concrete surfaces (Two coats on wet on wet applied ) etc complete as directed by the Engineer, so as original look does not change. (sample to be approved)
</t>
    </r>
    <r>
      <rPr>
        <b/>
        <sz val="11"/>
        <rFont val="Arial"/>
        <family val="2"/>
      </rPr>
      <t xml:space="preserve">a. For RCC surface 
</t>
    </r>
  </si>
  <si>
    <r>
      <rPr>
        <b/>
        <sz val="11"/>
        <color indexed="8"/>
        <rFont val="Arial"/>
        <family val="2"/>
      </rPr>
      <t>Structural Steel for Railing as per drawing</t>
    </r>
    <r>
      <rPr>
        <sz val="11"/>
        <color indexed="8"/>
        <rFont val="Arial"/>
        <family val="2"/>
      </rPr>
      <t xml:space="preserve">
Structural steel work in riveted, bolted or welded in built up sections including supplying, fabricating, cutting, assembling, hoisting and fixing in position at all heights of all shapes and size with all leads and lifts of YST 310 grade as per latest IS 4923, IS 1161, IS 806 for the work of Railing, Handrail, flag fixing sleeve pole, garbage box, ladder, signage pole, street furniture and similar works etc. including cutting and welding the members as per detailed drawing and design. The rate shall include sand blasting, degreasing (wet cleaning) &amp; preparation of rust free surface manually or mechanically, metal putty to make the surface even and smooth, 1 coat of epoxy primer of 50 to 60 micron DFT (dry film thickness) and 2 top coats of Metal PU Paint of having DFT 40 to 50 micron of approved shade of MRF or equivalent paint as per manufacture’s specification over all the surfaces of the steel sections or as specified in the drawing. (Only standard measurements will be paid for as actual cut length used at site). Shop drawings for the connection details shall be prepared for the approval of the architect.                             
Rate shall be inclusive of cutting, wastage, welding, bending (shop at site), and bolting wherever necessary, in position welding of required length, anchor fastener for fixing, grinding, finishing edges, and filling the welded spots with metal putty. 
The fabrication work shall start after approval of finished sample as per drawing by Architect.  
Rolled steel sections (equal and unequal angles, square or round bars, flats, angles, tees, channels, plates of different sizes etc.), bars, RHS, SHS, tubular hollow sections of specified thickness &amp; yield strength of make as approved by engineer &amp; as per drawing. (Sample to be approved)</t>
    </r>
  </si>
  <si>
    <r>
      <t xml:space="preserve">Providing and installing </t>
    </r>
    <r>
      <rPr>
        <b/>
        <sz val="11"/>
        <color theme="1"/>
        <rFont val="Arial"/>
        <family val="2"/>
      </rPr>
      <t xml:space="preserve">SS dustbins </t>
    </r>
    <r>
      <rPr>
        <sz val="11"/>
        <color theme="1"/>
        <rFont val="Arial"/>
        <family val="2"/>
      </rPr>
      <t xml:space="preserve">of grade SS 316 of make and design as approved by engineer. The dust bin shall be one Piece Moulded, Heavy Duty Waste Bin of approximately 80 Litres capacity. Dustbin shall be fixed on floor or wall as per drawing and as directed by Engineer.
</t>
    </r>
  </si>
  <si>
    <r>
      <t>Providing and filling the expansion joints for 25 mm width &amp; 12 mm depth, with polysulphide sealant</t>
    </r>
    <r>
      <rPr>
        <sz val="11"/>
        <rFont val="Arial"/>
        <family val="2"/>
      </rPr>
      <t xml:space="preserve"> with application of primer including scraping / removing the expansion filler materials from joints, cleaning, repairing of the edges with epoxy mortar of approved colour and make, fixing of abro tapes on the edges to prevent the adjoining surface, etc. complete as directed by Engineer.
</t>
    </r>
  </si>
  <si>
    <r>
      <t xml:space="preserve">Providing and applying </t>
    </r>
    <r>
      <rPr>
        <b/>
        <sz val="11"/>
        <rFont val="Arial"/>
        <family val="2"/>
      </rPr>
      <t>Silicone paint over Bollard and Seating</t>
    </r>
    <r>
      <rPr>
        <sz val="11"/>
        <rFont val="Arial"/>
        <family val="2"/>
      </rPr>
      <t xml:space="preserve"> of approved make over exposed concrete surfaces (Two coats on wet on wet applied ) etc complete as directed by the Engineer, so as original look does not change. (sample to be approved)
a. For RCC surface </t>
    </r>
    <r>
      <rPr>
        <b/>
        <sz val="11"/>
        <rFont val="Arial"/>
        <family val="2"/>
      </rPr>
      <t xml:space="preserve">
</t>
    </r>
  </si>
  <si>
    <r>
      <t xml:space="preserve">Providing, Supplying, Testing and commissioning of the approved make </t>
    </r>
    <r>
      <rPr>
        <b/>
        <sz val="11"/>
        <color theme="1"/>
        <rFont val="Arial"/>
        <family val="2"/>
      </rPr>
      <t>Inline drippers</t>
    </r>
    <r>
      <rPr>
        <sz val="11"/>
        <color theme="1"/>
        <rFont val="Arial"/>
        <family val="2"/>
      </rPr>
      <t xml:space="preserve"> manufactured from special grade, virgin polymer ensuring close dimensional tolerance and higher strength even at lower wall thickness, Hydraulically designed turbulent flow path of emitter with wide cross sectional area and precision inlet filter high field emission uniformity. For-16mm Ø inline lateral with drippers at 600mm c/c working at 0.70 Kg/ cm² having effective discharge of 3.40 LPH. This shall include the end cap "O" shape or "8" shape, with drip line fittings (turbo connectors with Lateral &amp; submains) Tapping Tools etc. all complete. 
</t>
    </r>
  </si>
  <si>
    <r>
      <t xml:space="preserve">Providing Supplying Testing and Commissioning of </t>
    </r>
    <r>
      <rPr>
        <b/>
        <sz val="11"/>
        <color theme="1"/>
        <rFont val="Arial"/>
        <family val="2"/>
      </rPr>
      <t>Valve Box</t>
    </r>
    <r>
      <rPr>
        <sz val="11"/>
        <color theme="1"/>
        <rFont val="Arial"/>
        <family val="2"/>
      </rPr>
      <t xml:space="preserve"> with Openable Covers in Green Colour suitable for vehicular Loads (Heavy Duty type 12 Tonnes/ M²) extended bottom keeps the valve box stable and firmly set in the soil, convenient access to valves installed below ground level, Manufactured in High Density Plastic, Circular in shape / models of approved make.
</t>
    </r>
  </si>
  <si>
    <r>
      <rPr>
        <b/>
        <sz val="11"/>
        <color theme="1"/>
        <rFont val="Arial"/>
        <family val="2"/>
      </rPr>
      <t>Emitting device-</t>
    </r>
    <r>
      <rPr>
        <sz val="11"/>
        <color theme="1"/>
        <rFont val="Arial"/>
        <family val="2"/>
      </rPr>
      <t xml:space="preserve"> Providing, Supplying Testing and commissioning of 8 Litres/ Hour flow of approved make Turbo Key Plus Drippers for Tree plantation. The plantation is proposed at 10 m c/c on upper walkway &amp; 5 m c/c on lower Walkway. The drippers are proposed at 4 Numbers per plant. The Plant water requirement is 32 Litres/ Day. 
</t>
    </r>
  </si>
  <si>
    <r>
      <t xml:space="preserve">Providing, Supplying, Lowering, Laying, Jointing Testing and Commissioning of </t>
    </r>
    <r>
      <rPr>
        <b/>
        <sz val="11"/>
        <color theme="1"/>
        <rFont val="Arial"/>
        <family val="2"/>
      </rPr>
      <t>U PVC Pipe</t>
    </r>
    <r>
      <rPr>
        <sz val="11"/>
        <color theme="1"/>
        <rFont val="Arial"/>
        <family val="2"/>
      </rPr>
      <t xml:space="preserve"> conforming to IS-4985 &amp; ISO 4422-2, having 6 Kg/ Cm ² pressure rating Solvent / Rubber ring jointed U PVC Pipes corrosion and chemical resistance to most acidic and alkaline solutions with one end socketed and other end plain etc. all complete as directed by the engineer. 
</t>
    </r>
  </si>
  <si>
    <r>
      <t xml:space="preserve">Providing &amp; applying </t>
    </r>
    <r>
      <rPr>
        <b/>
        <sz val="11"/>
        <rFont val="Arial"/>
        <family val="2"/>
      </rPr>
      <t xml:space="preserve">Coal Tar Epoxy </t>
    </r>
    <r>
      <rPr>
        <sz val="11"/>
        <rFont val="Arial"/>
        <family val="2"/>
      </rPr>
      <t>of approved make two component epoxy coating in two coats as per the mixing and application procedure suggested by manufacturer on the concrete surfaces. Coverage recommended is 3.0 – 4.0  m</t>
    </r>
    <r>
      <rPr>
        <vertAlign val="superscript"/>
        <sz val="11"/>
        <rFont val="Arial"/>
        <family val="2"/>
      </rPr>
      <t>2</t>
    </r>
    <r>
      <rPr>
        <sz val="11"/>
        <rFont val="Arial"/>
        <family val="2"/>
      </rPr>
      <t xml:space="preserve"> Per litre for two coat application at the coverage rate of approx. 250 - 300 micron DFT.
</t>
    </r>
  </si>
  <si>
    <t xml:space="preserve">Construction of 600 mm thick diaphragm wall from river bed above water level in R.C.C. Grade M-30 of various depths. The rate includes construction of guide wall 1200 mm deep in R.C.C. Grade M-15 of 150 mm thickness made from lightly reinforced concrete. Grabbing &amp; Trenching for diaphragm wall shall be carried out in all type of soil / sand / gravel / rock / boulder by adopting approved method. Concrete should be produced in batching plant. The cost of reinforcement for diaphragm wall will be paid under separate item. 
The contractor's rate should include the cost of following items
</t>
  </si>
  <si>
    <r>
      <t xml:space="preserve">Providing and laying </t>
    </r>
    <r>
      <rPr>
        <b/>
        <sz val="11"/>
        <rFont val="Arial"/>
        <family val="2"/>
      </rPr>
      <t>Reinforced Cement Concrete</t>
    </r>
    <r>
      <rPr>
        <sz val="11"/>
        <rFont val="Arial"/>
        <family val="2"/>
      </rPr>
      <t xml:space="preserve"> of R.C.C. </t>
    </r>
    <r>
      <rPr>
        <b/>
        <sz val="11"/>
        <rFont val="Arial"/>
        <family val="2"/>
      </rPr>
      <t>M-25 Grade for Dead man anchor</t>
    </r>
    <r>
      <rPr>
        <sz val="11"/>
        <rFont val="Arial"/>
        <family val="2"/>
      </rPr>
      <t xml:space="preserve"> as per the specifications, drawing and as directed by the Engineer. Rate shall include cost of all material &amp; formwork but exclude cost of reinforcement.
</t>
    </r>
  </si>
  <si>
    <r>
      <t xml:space="preserve">Providing and laying of </t>
    </r>
    <r>
      <rPr>
        <b/>
        <sz val="11"/>
        <color theme="1"/>
        <rFont val="Arial"/>
        <family val="2"/>
      </rPr>
      <t>Reinforced Cement Concrete</t>
    </r>
    <r>
      <rPr>
        <sz val="11"/>
        <color theme="1"/>
        <rFont val="Arial"/>
        <family val="2"/>
      </rPr>
      <t xml:space="preserve"> of R.C.C. </t>
    </r>
    <r>
      <rPr>
        <b/>
        <sz val="11"/>
        <color theme="1"/>
        <rFont val="Arial"/>
        <family val="2"/>
      </rPr>
      <t>M-25 Grade</t>
    </r>
    <r>
      <rPr>
        <sz val="11"/>
        <color theme="1"/>
        <rFont val="Arial"/>
        <family val="2"/>
      </rPr>
      <t xml:space="preserve"> for </t>
    </r>
    <r>
      <rPr>
        <b/>
        <sz val="11"/>
        <color theme="1"/>
        <rFont val="Arial"/>
        <family val="2"/>
      </rPr>
      <t>Retaining wall base slab and key</t>
    </r>
    <r>
      <rPr>
        <sz val="11"/>
        <color theme="1"/>
        <rFont val="Arial"/>
        <family val="2"/>
      </rPr>
      <t xml:space="preserve"> as per the specifications, drawing and as directed by the Engineer. Rate shall include cost of all material &amp; formwork but exclude cost of reinforcement.
</t>
    </r>
  </si>
  <si>
    <r>
      <t>Providing and laying of Reinforced Cement Concrete of R.C.C. M-25 Grade for Retaining wall</t>
    </r>
    <r>
      <rPr>
        <b/>
        <sz val="11"/>
        <color theme="1"/>
        <rFont val="Arial"/>
        <family val="2"/>
      </rPr>
      <t xml:space="preserve"> base slab and key </t>
    </r>
    <r>
      <rPr>
        <sz val="11"/>
        <color theme="1"/>
        <rFont val="Arial"/>
        <family val="2"/>
      </rPr>
      <t xml:space="preserve">as per the specifications, drawing and as directed by the Engineer. Rate shall include cost of all material &amp; formwork but exclude cost of reinforcement.
</t>
    </r>
  </si>
  <si>
    <r>
      <t>Providing and constructing</t>
    </r>
    <r>
      <rPr>
        <b/>
        <sz val="11"/>
        <rFont val="Arial"/>
        <family val="2"/>
      </rPr>
      <t xml:space="preserve"> Brick masonry Inspection Chambers </t>
    </r>
    <r>
      <rPr>
        <sz val="11"/>
        <rFont val="Arial"/>
        <family val="2"/>
      </rPr>
      <t xml:space="preserve">of the size </t>
    </r>
    <r>
      <rPr>
        <b/>
        <sz val="11"/>
        <rFont val="Arial"/>
        <family val="2"/>
      </rPr>
      <t>0.45 x 0.6 m</t>
    </r>
    <r>
      <rPr>
        <sz val="11"/>
        <rFont val="Arial"/>
        <family val="2"/>
      </rPr>
      <t xml:space="preserve"> as specified in the detailed drawings, in CM 1:4 mortar with plastering in CM 1:4 from inside and CM 1:5 from outside, making the haunches in CC 1:2:4. The chamber shall be fixed with FRP manhole cover specified clear opening with medium duty FRP covers of approved make as directed by the engineer etc. all complete. 
</t>
    </r>
  </si>
  <si>
    <t>b) 16mmØ 60CM 3.4 LPH</t>
  </si>
  <si>
    <t>Silicon Paint</t>
  </si>
  <si>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t>
    </r>
    <r>
      <rPr>
        <b/>
        <sz val="11"/>
        <color theme="1"/>
        <rFont val="Arial"/>
        <family val="2"/>
      </rPr>
      <t xml:space="preserve">after excavating from riverbed </t>
    </r>
    <r>
      <rPr>
        <sz val="11"/>
        <color theme="1"/>
        <rFont val="Arial"/>
        <family val="2"/>
      </rPr>
      <t>and bank at OMC to 95 % proctor density by using vibratory roller for compaction. The rate</t>
    </r>
    <r>
      <rPr>
        <b/>
        <sz val="11"/>
        <color theme="1"/>
        <rFont val="Arial"/>
        <family val="2"/>
      </rPr>
      <t xml:space="preserve"> includes excavation in river bed, leveling the river bed </t>
    </r>
    <r>
      <rPr>
        <sz val="11"/>
        <color theme="1"/>
        <rFont val="Arial"/>
        <family val="2"/>
      </rPr>
      <t xml:space="preserve">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7 km lead and all lift.
</t>
    </r>
  </si>
  <si>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t>
    </r>
    <r>
      <rPr>
        <b/>
        <sz val="11"/>
        <color theme="1"/>
        <rFont val="Arial"/>
        <family val="2"/>
      </rPr>
      <t>after excavating from riverbed</t>
    </r>
    <r>
      <rPr>
        <sz val="11"/>
        <color theme="1"/>
        <rFont val="Arial"/>
        <family val="2"/>
      </rPr>
      <t xml:space="preserve"> and bank at OMC to 95 % proctor density by using vibratory roller for compaction. The rate</t>
    </r>
    <r>
      <rPr>
        <b/>
        <sz val="11"/>
        <color theme="1"/>
        <rFont val="Arial"/>
        <family val="2"/>
      </rPr>
      <t xml:space="preserve"> includes excavation in river bed, leveling the river bed </t>
    </r>
    <r>
      <rPr>
        <sz val="11"/>
        <color theme="1"/>
        <rFont val="Arial"/>
        <family val="2"/>
      </rPr>
      <t xml:space="preserve">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5 km lead and all lift.
</t>
    </r>
  </si>
  <si>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t>
    </r>
    <r>
      <rPr>
        <b/>
        <sz val="11"/>
        <color theme="1"/>
        <rFont val="Arial"/>
        <family val="2"/>
      </rPr>
      <t>after excavating from riverbed</t>
    </r>
    <r>
      <rPr>
        <sz val="11"/>
        <color theme="1"/>
        <rFont val="Arial"/>
        <family val="2"/>
      </rPr>
      <t xml:space="preserve"> and bank at OMC to 95 % proctor density by using vibratory roller for compaction. The rate</t>
    </r>
    <r>
      <rPr>
        <b/>
        <sz val="11"/>
        <color theme="1"/>
        <rFont val="Arial"/>
        <family val="2"/>
      </rPr>
      <t xml:space="preserve"> includes excavation in river bed, leveling the river bed </t>
    </r>
    <r>
      <rPr>
        <sz val="11"/>
        <color theme="1"/>
        <rFont val="Arial"/>
        <family val="2"/>
      </rPr>
      <t xml:space="preserve">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2 km lead and all lift.
</t>
    </r>
  </si>
  <si>
    <r>
      <rPr>
        <b/>
        <sz val="11"/>
        <color theme="1"/>
        <rFont val="Arial"/>
        <family val="2"/>
      </rPr>
      <t xml:space="preserve">Embankment </t>
    </r>
    <r>
      <rPr>
        <sz val="11"/>
        <color theme="1"/>
        <rFont val="Arial"/>
        <family val="2"/>
      </rPr>
      <t xml:space="preserve">construction with </t>
    </r>
    <r>
      <rPr>
        <b/>
        <sz val="11"/>
        <color theme="1"/>
        <rFont val="Arial"/>
        <family val="2"/>
      </rPr>
      <t>general earth filling</t>
    </r>
    <r>
      <rPr>
        <sz val="11"/>
        <color theme="1"/>
        <rFont val="Arial"/>
        <family val="2"/>
      </rPr>
      <t xml:space="preserve"> with selected approved materials </t>
    </r>
    <r>
      <rPr>
        <b/>
        <sz val="11"/>
        <color theme="1"/>
        <rFont val="Arial"/>
        <family val="2"/>
      </rPr>
      <t xml:space="preserve">after excavating from riverbed </t>
    </r>
    <r>
      <rPr>
        <sz val="11"/>
        <color theme="1"/>
        <rFont val="Arial"/>
        <family val="2"/>
      </rPr>
      <t xml:space="preserve">and bank at OMC to 95 % proctor density by using vibratory roller for compaction. The rate </t>
    </r>
    <r>
      <rPr>
        <b/>
        <sz val="11"/>
        <color theme="1"/>
        <rFont val="Arial"/>
        <family val="2"/>
      </rPr>
      <t>includes excavation in river bed, leveling the river bed</t>
    </r>
    <r>
      <rPr>
        <sz val="11"/>
        <color theme="1"/>
        <rFont val="Arial"/>
        <family val="2"/>
      </rPr>
      <t xml:space="preserve"> 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10 km lead and all lift.
</t>
    </r>
  </si>
  <si>
    <t>Ducted Outfalls</t>
  </si>
  <si>
    <t>Open Outfalls</t>
  </si>
  <si>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 xml:space="preserve">M-25 Grade for Retaining wall base slab and key </t>
    </r>
    <r>
      <rPr>
        <sz val="11"/>
        <color theme="1"/>
        <rFont val="Arial"/>
        <family val="2"/>
      </rPr>
      <t xml:space="preserve">as per the specifications, drawing and as directed by the Engineer. Rate shall include cost of formwork but exclude cost of reinforcement.
</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</si>
  <si>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 for Box culvert</t>
    </r>
    <r>
      <rPr>
        <sz val="11"/>
        <color theme="1"/>
        <rFont val="Arial"/>
        <family val="2"/>
      </rPr>
      <t xml:space="preserve"> </t>
    </r>
    <r>
      <rPr>
        <b/>
        <sz val="11"/>
        <color theme="1"/>
        <rFont val="Arial"/>
        <family val="2"/>
      </rPr>
      <t xml:space="preserve">walls </t>
    </r>
    <r>
      <rPr>
        <sz val="11"/>
        <color theme="1"/>
        <rFont val="Arial"/>
        <family val="2"/>
      </rPr>
      <t xml:space="preserve">as per the specifications, drawing and as directed by the Engineer. Rate shall include cost of formwork but exclude cost of reinforcement.
</t>
    </r>
  </si>
  <si>
    <r>
      <rPr>
        <b/>
        <sz val="11"/>
        <rFont val="Arial"/>
        <family val="2"/>
      </rPr>
      <t>Excavation</t>
    </r>
    <r>
      <rPr>
        <sz val="11"/>
        <rFont val="Arial"/>
        <family val="2"/>
      </rPr>
      <t xml:space="preserve"> in all kind of soil and rock by mechanical or manual means including refilling the same with available earth at OMC to 95 %  proctor density by using vibratory roller for compaction and disposal of surplus stuff within lead of 2 km as directed by the Engineer and as per the specifications and drawings. 
</t>
    </r>
  </si>
  <si>
    <r>
      <t xml:space="preserve">Providing and laying </t>
    </r>
    <r>
      <rPr>
        <b/>
        <sz val="11"/>
        <rFont val="Arial"/>
        <family val="2"/>
      </rPr>
      <t>Reinforced Cement Concrete</t>
    </r>
    <r>
      <rPr>
        <sz val="11"/>
        <rFont val="Arial"/>
        <family val="2"/>
      </rPr>
      <t xml:space="preserve"> of R.C.C. </t>
    </r>
    <r>
      <rPr>
        <b/>
        <sz val="11"/>
        <rFont val="Arial"/>
        <family val="2"/>
      </rPr>
      <t>M-30 Grade</t>
    </r>
    <r>
      <rPr>
        <sz val="11"/>
        <rFont val="Arial"/>
        <family val="2"/>
      </rPr>
      <t xml:space="preserve"> </t>
    </r>
    <r>
      <rPr>
        <b/>
        <sz val="11"/>
        <rFont val="Arial"/>
        <family val="2"/>
      </rPr>
      <t xml:space="preserve">for Cast in situ wall </t>
    </r>
    <r>
      <rPr>
        <sz val="11"/>
        <rFont val="Arial"/>
        <family val="2"/>
      </rPr>
      <t xml:space="preserve">as per the specifications, drawing and as directed by the Engineer. Rate shall include cost of all material &amp; formwork but exclude cost of reinforcement.
</t>
    </r>
  </si>
  <si>
    <r>
      <rPr>
        <b/>
        <sz val="11"/>
        <color indexed="8"/>
        <rFont val="Arial"/>
        <family val="2"/>
      </rPr>
      <t>SPECIAL FILL BEHIND RETAINING WALL</t>
    </r>
    <r>
      <rPr>
        <sz val="11"/>
        <color indexed="8"/>
        <rFont val="Arial"/>
        <family val="2"/>
      </rPr>
      <t xml:space="preserve">
Backfilling behind retaining wall with river bed material / selected borrow area after excavating the same from river bed, laying in layers of not more than 200 mm, watering, spreading and compacting at OMC to 95 % proctor density by using vibratory roller as per the specifications, drawings and as directed by the Engineer. The above rate includes </t>
    </r>
    <r>
      <rPr>
        <b/>
        <sz val="11"/>
        <color indexed="8"/>
        <rFont val="Arial"/>
        <family val="2"/>
      </rPr>
      <t xml:space="preserve">5 km lead and all lift.
 </t>
    </r>
  </si>
  <si>
    <t>Package - CW - 01 (Zone A)</t>
  </si>
  <si>
    <r>
      <t xml:space="preserve">Providing and laying of </t>
    </r>
    <r>
      <rPr>
        <b/>
        <sz val="11"/>
        <color theme="1"/>
        <rFont val="Arial"/>
        <family val="2"/>
      </rPr>
      <t>Reinforced Cement Concrete</t>
    </r>
    <r>
      <rPr>
        <sz val="11"/>
        <color theme="1"/>
        <rFont val="Arial"/>
        <family val="2"/>
      </rPr>
      <t xml:space="preserve"> of R.C.C. </t>
    </r>
    <r>
      <rPr>
        <b/>
        <sz val="11"/>
        <color theme="1"/>
        <rFont val="Arial"/>
        <family val="2"/>
      </rPr>
      <t xml:space="preserve">M-25 Grade for Anchor slab with Broom finish </t>
    </r>
    <r>
      <rPr>
        <sz val="11"/>
        <color theme="1"/>
        <rFont val="Arial"/>
        <family val="2"/>
      </rPr>
      <t xml:space="preserve">as per the specifications, drawing and as directed by the Engineer. Rate shall include cost of all material &amp; formwork and brooming but exclude cost of reinforcement.
</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</si>
  <si>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t>
    </r>
    <r>
      <rPr>
        <sz val="11"/>
        <color theme="1"/>
        <rFont val="Arial"/>
        <family val="2"/>
      </rPr>
      <t xml:space="preserve"> for </t>
    </r>
    <r>
      <rPr>
        <b/>
        <sz val="11"/>
        <color theme="1"/>
        <rFont val="Arial"/>
        <family val="2"/>
      </rPr>
      <t xml:space="preserve">Retaining wall stem </t>
    </r>
    <r>
      <rPr>
        <sz val="11"/>
        <color theme="1"/>
        <rFont val="Arial"/>
        <family val="2"/>
      </rPr>
      <t xml:space="preserve">as per the specifications, drawing and as directed by the Engineer. Rate shall include cost of all material &amp; formwork but exclude cost of reinforcement.
</t>
    </r>
  </si>
  <si>
    <r>
      <rPr>
        <b/>
        <sz val="11"/>
        <color theme="1"/>
        <rFont val="Arial"/>
        <family val="2"/>
      </rPr>
      <t>R.C.C. Coping (280mm width)</t>
    </r>
    <r>
      <rPr>
        <sz val="11"/>
        <color theme="1"/>
        <rFont val="Arial"/>
        <family val="2"/>
      </rPr>
      <t xml:space="preserve">
Providing and laying of </t>
    </r>
    <r>
      <rPr>
        <b/>
        <sz val="11"/>
        <color theme="1"/>
        <rFont val="Arial"/>
        <family val="2"/>
      </rPr>
      <t>Cement Concrete</t>
    </r>
    <r>
      <rPr>
        <sz val="11"/>
        <color theme="1"/>
        <rFont val="Arial"/>
        <family val="2"/>
      </rPr>
      <t xml:space="preserve"> of R.C.C.</t>
    </r>
    <r>
      <rPr>
        <b/>
        <sz val="11"/>
        <color theme="1"/>
        <rFont val="Arial"/>
        <family val="2"/>
      </rPr>
      <t xml:space="preserve"> M-25 Grade</t>
    </r>
    <r>
      <rPr>
        <sz val="11"/>
        <color theme="1"/>
        <rFont val="Arial"/>
        <family val="2"/>
      </rPr>
      <t xml:space="preserve"> for </t>
    </r>
    <r>
      <rPr>
        <b/>
        <sz val="11"/>
        <color theme="1"/>
        <rFont val="Arial"/>
        <family val="2"/>
      </rPr>
      <t>RCC coping</t>
    </r>
    <r>
      <rPr>
        <sz val="11"/>
        <color theme="1"/>
        <rFont val="Arial"/>
        <family val="2"/>
      </rPr>
      <t xml:space="preserve"> as per the drawing on </t>
    </r>
    <r>
      <rPr>
        <b/>
        <sz val="11"/>
        <color theme="1"/>
        <rFont val="Arial"/>
        <family val="2"/>
      </rPr>
      <t>Retaining wall, Staircase wall, Guide wall etc.</t>
    </r>
    <r>
      <rPr>
        <sz val="11"/>
        <color theme="1"/>
        <rFont val="Arial"/>
        <family val="2"/>
      </rPr>
      <t xml:space="preserve"> as per the specifications, drawing and as directed by the Engineer. Rate shall include cost of all material, labour &amp; formwork but exclude cost of reinforcement.
</t>
    </r>
  </si>
  <si>
    <r>
      <t xml:space="preserve">Providing and laying </t>
    </r>
    <r>
      <rPr>
        <b/>
        <sz val="11"/>
        <rFont val="Arial"/>
        <family val="2"/>
      </rPr>
      <t>Dolep</t>
    </r>
    <r>
      <rPr>
        <sz val="11"/>
        <rFont val="Arial"/>
        <family val="2"/>
      </rPr>
      <t xml:space="preserve"> </t>
    </r>
    <r>
      <rPr>
        <b/>
        <sz val="11"/>
        <rFont val="Arial"/>
        <family val="2"/>
      </rPr>
      <t xml:space="preserve">stone flooring </t>
    </r>
    <r>
      <rPr>
        <sz val="11"/>
        <rFont val="Arial"/>
        <family val="2"/>
      </rPr>
      <t>as per drawing in flooring in required sizes and as per design in normal pattern (square or rectangular) and residue, including cement mortar 1:4 bedding up to 25 mm thickness, jointed with grey cement etc complete as directed by Engineer.
a) Upto 600 mm size</t>
    </r>
  </si>
  <si>
    <r>
      <t xml:space="preserve">Providing and fixing in position </t>
    </r>
    <r>
      <rPr>
        <b/>
        <sz val="11"/>
        <color theme="1"/>
        <rFont val="Arial"/>
        <family val="2"/>
      </rPr>
      <t xml:space="preserve">M25 Grade Precast Grass paver blocks </t>
    </r>
    <r>
      <rPr>
        <sz val="11"/>
        <color theme="1"/>
        <rFont val="Arial"/>
        <family val="2"/>
      </rPr>
      <t>as per drawing and specification. Rate includes preparatory works such as casting yards, casting beds, stacking, shifting, formwork etc. complete.</t>
    </r>
  </si>
  <si>
    <r>
      <t xml:space="preserve">Providing and fixing in position </t>
    </r>
    <r>
      <rPr>
        <b/>
        <sz val="11"/>
        <color theme="1"/>
        <rFont val="Arial"/>
        <family val="2"/>
      </rPr>
      <t xml:space="preserve">M25 Grade precast cement concrete blocks on embankment </t>
    </r>
    <r>
      <rPr>
        <sz val="11"/>
        <color theme="1"/>
        <rFont val="Arial"/>
        <family val="2"/>
      </rPr>
      <t xml:space="preserve">as per drawing and specification. Rate includes preparatory works such as casting yards, casting beds, stacking, shifting, formwork etc. complete.
</t>
    </r>
  </si>
  <si>
    <r>
      <t xml:space="preserve">Providing and fixing Precast </t>
    </r>
    <r>
      <rPr>
        <b/>
        <sz val="11"/>
        <rFont val="Arial"/>
        <family val="2"/>
      </rPr>
      <t xml:space="preserve">Tree Guard </t>
    </r>
    <r>
      <rPr>
        <sz val="11"/>
        <rFont val="Arial"/>
        <family val="2"/>
      </rPr>
      <t>around trees as per drawing and as directed by engineer.</t>
    </r>
    <r>
      <rPr>
        <b/>
        <sz val="11"/>
        <rFont val="Arial"/>
        <family val="2"/>
      </rPr>
      <t xml:space="preserve"> 
</t>
    </r>
  </si>
  <si>
    <r>
      <rPr>
        <b/>
        <sz val="11"/>
        <rFont val="Arial"/>
        <family val="2"/>
      </rPr>
      <t>Tree Pit</t>
    </r>
    <r>
      <rPr>
        <sz val="11"/>
        <rFont val="Arial"/>
        <family val="2"/>
      </rPr>
      <t xml:space="preserve"> -Providing and making </t>
    </r>
    <r>
      <rPr>
        <b/>
        <sz val="11"/>
        <rFont val="Arial"/>
        <family val="2"/>
      </rPr>
      <t xml:space="preserve">Tree Pit </t>
    </r>
    <r>
      <rPr>
        <sz val="11"/>
        <rFont val="Arial"/>
        <family val="2"/>
      </rPr>
      <t xml:space="preserve">of size 1000 mm x 1000 mm as per drawing, specification and as directed by Engineer.
</t>
    </r>
  </si>
  <si>
    <t>Labour - semi-skilled</t>
  </si>
  <si>
    <t>Labour - un-skilled</t>
  </si>
  <si>
    <t>Electrician</t>
  </si>
  <si>
    <t>Mechanic</t>
  </si>
  <si>
    <t>Re-bar man</t>
  </si>
  <si>
    <t>Welder</t>
  </si>
  <si>
    <t>Driver for Dump truck</t>
  </si>
  <si>
    <t>Heavy Machinery Operator</t>
  </si>
  <si>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 xml:space="preserve">M-25 Grade for Retaining wall Stem </t>
    </r>
    <r>
      <rPr>
        <sz val="11"/>
        <color theme="1"/>
        <rFont val="Arial"/>
        <family val="2"/>
      </rPr>
      <t xml:space="preserve">as per the specifications, drawing and as directed by the Engineer. Rate shall include cost of formwork but exclude cost of reinforcement.
</t>
    </r>
  </si>
  <si>
    <t>2.2.18</t>
  </si>
  <si>
    <t>General Summary</t>
  </si>
  <si>
    <t>Dewatering Pumps and hoses</t>
  </si>
  <si>
    <t>Labour - Skilled</t>
  </si>
  <si>
    <t xml:space="preserve">Flooring stone </t>
  </si>
  <si>
    <t>Months</t>
  </si>
  <si>
    <t>Bill No</t>
  </si>
  <si>
    <t>Bill No. 1</t>
  </si>
  <si>
    <t>Bill No. 2</t>
  </si>
  <si>
    <t>General Items</t>
  </si>
  <si>
    <t>Civil Works</t>
  </si>
  <si>
    <t>Bill No. 3</t>
  </si>
  <si>
    <t>Provisional Sum</t>
  </si>
  <si>
    <t>Bill No. 4</t>
  </si>
  <si>
    <t>Day Works</t>
  </si>
  <si>
    <t>A</t>
  </si>
  <si>
    <t>Total of Bills 1 &amp; 2</t>
  </si>
  <si>
    <t>Total of Bills 1 to 4</t>
  </si>
  <si>
    <t>C</t>
  </si>
  <si>
    <t xml:space="preserve">b. Construction of guide wall in M15 grade concrete, including Excavation and or Backfilling. Demolishing and stacking of unused material of guide wall after completion of the diaphragm wall as directed by the Engineer. The rate shall be considered of reinforcement of guide wall.
</t>
  </si>
  <si>
    <t xml:space="preserve">l. Providing and fixing 110 mm dia PVC pipe having capacity of  6 Kg/cm2 at 1.5 m c/c in grid pattern in Diaphragm wall as shown in the drawing.
</t>
  </si>
  <si>
    <r>
      <t xml:space="preserve">Extra rate over item no. 208 if </t>
    </r>
    <r>
      <rPr>
        <b/>
        <sz val="11"/>
        <rFont val="Arial"/>
        <family val="2"/>
      </rPr>
      <t>excavation</t>
    </r>
    <r>
      <rPr>
        <sz val="11"/>
        <rFont val="Arial"/>
        <family val="2"/>
      </rPr>
      <t xml:space="preserve"> is to be done </t>
    </r>
    <r>
      <rPr>
        <b/>
        <sz val="11"/>
        <rFont val="Arial"/>
        <family val="2"/>
      </rPr>
      <t xml:space="preserve">in boulder/rock </t>
    </r>
    <r>
      <rPr>
        <sz val="11"/>
        <rFont val="Arial"/>
        <family val="2"/>
      </rPr>
      <t>where pneumatic/hydraulic rock breacker needs to be used. The rate includes blasting of rock if required as directed by the engineer.</t>
    </r>
  </si>
  <si>
    <t>Amount 
(in Nu.)</t>
  </si>
  <si>
    <t xml:space="preserve">Retaining Wall </t>
  </si>
  <si>
    <r>
      <rPr>
        <b/>
        <sz val="11"/>
        <color theme="1"/>
        <rFont val="Arial"/>
        <family val="2"/>
      </rPr>
      <t>Embankment</t>
    </r>
    <r>
      <rPr>
        <sz val="11"/>
        <color theme="1"/>
        <rFont val="Arial"/>
        <family val="2"/>
      </rPr>
      <t xml:space="preserve"> construction with </t>
    </r>
    <r>
      <rPr>
        <b/>
        <sz val="11"/>
        <color theme="1"/>
        <rFont val="Arial"/>
        <family val="2"/>
      </rPr>
      <t>general earth filling</t>
    </r>
    <r>
      <rPr>
        <sz val="11"/>
        <color theme="1"/>
        <rFont val="Arial"/>
        <family val="2"/>
      </rPr>
      <t xml:space="preserve"> with selected approved materials from selected</t>
    </r>
    <r>
      <rPr>
        <b/>
        <sz val="11"/>
        <color theme="1"/>
        <rFont val="Arial"/>
        <family val="2"/>
      </rPr>
      <t xml:space="preserve"> borrow area</t>
    </r>
    <r>
      <rPr>
        <sz val="11"/>
        <color theme="1"/>
        <rFont val="Arial"/>
        <family val="2"/>
      </rPr>
      <t xml:space="preserve"> at OMC to 95 % proctor density by using vibratory roller for compaction. The </t>
    </r>
    <r>
      <rPr>
        <b/>
        <sz val="11"/>
        <color theme="1"/>
        <rFont val="Arial"/>
        <family val="2"/>
      </rPr>
      <t>rate includes royalty charges for material</t>
    </r>
    <r>
      <rPr>
        <sz val="11"/>
        <color theme="1"/>
        <rFont val="Arial"/>
        <family val="2"/>
      </rPr>
      <t xml:space="preserve">, excavation of material in borrow area, transportation to site, laying in 200 mm layers, watering, rolling &amp; compacting the same as per the specifications, drawings and as directed by the Engineer </t>
    </r>
    <r>
      <rPr>
        <b/>
        <sz val="11"/>
        <color theme="1"/>
        <rFont val="Arial"/>
        <family val="2"/>
      </rPr>
      <t xml:space="preserve">with 10 km lead and all lift.
</t>
    </r>
    <r>
      <rPr>
        <sz val="11"/>
        <color theme="1"/>
        <rFont val="Arial"/>
        <family val="2"/>
      </rPr>
      <t xml:space="preserve">
</t>
    </r>
  </si>
  <si>
    <t>Operation and maintenance of the Material Testing and Environment Monitoring Laboratory complete including all personnel, materials, services, and maintenance/ repair work in accordance with the Specification.</t>
  </si>
  <si>
    <t>Lumpsum</t>
  </si>
  <si>
    <t>Operation and maintenance of all Contractor's site facilities complete, including supply of power, collection and disposal of wastewater and solid waste, provision of security, cleaning and maintenance/repair work</t>
  </si>
  <si>
    <t>Contractor's Requirements</t>
  </si>
  <si>
    <t>Other Requirements</t>
  </si>
  <si>
    <t>Provision of facilities and implementation of all measures required under the Health &amp; Safety Plan (under CEMP)</t>
  </si>
  <si>
    <t xml:space="preserve">Provision of “As-built” drawings and Quality Assurance Reports </t>
  </si>
  <si>
    <t>Securities, Insurances etc.</t>
  </si>
  <si>
    <t>Contractor's Requirement</t>
  </si>
  <si>
    <t>Allow for implementation of specific additional environmental mitigation measures (something outside CEMP)  proposed by the EIA Study as instructed by the Engineer.</t>
  </si>
  <si>
    <t>Provision for Employer's share of Dispute Board fees and expenses</t>
  </si>
  <si>
    <t>SqM</t>
  </si>
  <si>
    <t>Provision for site safety equipment for Employer/ Engineer</t>
  </si>
  <si>
    <r>
      <t xml:space="preserve">a. Site clearance before starting the work </t>
    </r>
    <r>
      <rPr>
        <sz val="11"/>
        <rFont val="Arial"/>
        <family val="2"/>
      </rPr>
      <t>(and after completion of work)</t>
    </r>
    <r>
      <rPr>
        <sz val="11"/>
        <color rgb="FFFF0000"/>
        <rFont val="Arial"/>
        <family val="2"/>
      </rPr>
      <t xml:space="preserve"> </t>
    </r>
    <r>
      <rPr>
        <sz val="11"/>
        <color theme="1"/>
        <rFont val="Arial"/>
        <family val="2"/>
      </rPr>
      <t xml:space="preserve">including survey work for alignment and level.
</t>
    </r>
  </si>
  <si>
    <t>e. Overflowing of contaminated concrete of 0.6 m height (equivalent volume 0.36 m³ above cut-off level and simultaneously finishing the concrete at cut-off level in green state (Chipping or Dismantling of contaminated concrete is not allowed instead of equivalent overflowing concrete is suggested).</t>
  </si>
  <si>
    <t>d. Concreting by tremie in controlled concrete M30 grade including cost of all materials, bentonite/ polymer, labourers, tools, plants, and equipments etc. complete.</t>
  </si>
  <si>
    <t>f. Filling and compacting contaminated concrete as PCC as shown in the drawing in green state only.</t>
  </si>
  <si>
    <t>g. Fixing of HYSD TMT Reinforcement in Diaphragm wall as shown in drawing. Grouting of the anchor assembly With Diaphragm wall with Non Shrink Grouts materials of approved make and aggregates (10mm  down graded)  mix.</t>
  </si>
  <si>
    <t>i. The cost of reinforcement will be paid separately as per relevant item</t>
  </si>
  <si>
    <t>h. Complete the entire work of diaphragm wall  and  its  anchoring in all respect as shown in drawings and specifications</t>
  </si>
  <si>
    <t>j. Fixing  inserts  and forming  pockets  for  couplers.</t>
  </si>
  <si>
    <t>k. The  quoted  rate  shall  cover  costs  towards  extra  concrete  consumed  due  to  voids, pockets,  bulges, side  collapse  of  earth  faces  etc. The  wall  shall  be  measured  as  per  drawing  dimensions  and  paid  for  only  such  volumes  of  concrete  calculated  from  these  measurements.
Note :  No extra payment shall be paid for material testing, concrete testing and structure testing.</t>
  </si>
  <si>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after excavating from riverbed and bank at OMC to 95 % proctor density by using vibratory roller for compaction. The rate</t>
    </r>
    <r>
      <rPr>
        <b/>
        <sz val="11"/>
        <color theme="1"/>
        <rFont val="Arial"/>
        <family val="2"/>
      </rPr>
      <t xml:space="preserve"> includes excavation in river bed, leveling the river bed</t>
    </r>
    <r>
      <rPr>
        <sz val="11"/>
        <color theme="1"/>
        <rFont val="Arial"/>
        <family val="2"/>
      </rPr>
      <t xml:space="preserve"> 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with 2 km lead and all lift.</t>
    </r>
  </si>
  <si>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t>
    </r>
    <r>
      <rPr>
        <b/>
        <sz val="11"/>
        <color theme="1"/>
        <rFont val="Arial"/>
        <family val="2"/>
      </rPr>
      <t>after excavating from riverbed</t>
    </r>
    <r>
      <rPr>
        <sz val="11"/>
        <color theme="1"/>
        <rFont val="Arial"/>
        <family val="2"/>
      </rPr>
      <t xml:space="preserve"> and bank at OMC to 95 % proctor density by using vibratory roller for compaction. The rate</t>
    </r>
    <r>
      <rPr>
        <b/>
        <sz val="11"/>
        <color theme="1"/>
        <rFont val="Arial"/>
        <family val="2"/>
      </rPr>
      <t xml:space="preserve"> includes excavation in river bed, leveling the river bed </t>
    </r>
    <r>
      <rPr>
        <sz val="11"/>
        <color theme="1"/>
        <rFont val="Arial"/>
        <family val="2"/>
      </rPr>
      <t xml:space="preserve">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5 km lead and all lift.
</t>
    </r>
  </si>
  <si>
    <r>
      <rPr>
        <b/>
        <sz val="11"/>
        <color theme="1"/>
        <rFont val="Arial"/>
        <family val="2"/>
      </rPr>
      <t xml:space="preserve">Embankment construction </t>
    </r>
    <r>
      <rPr>
        <sz val="11"/>
        <color theme="1"/>
        <rFont val="Arial"/>
        <family val="2"/>
      </rPr>
      <t xml:space="preserve">with </t>
    </r>
    <r>
      <rPr>
        <b/>
        <sz val="11"/>
        <color theme="1"/>
        <rFont val="Arial"/>
        <family val="2"/>
      </rPr>
      <t>general earth filling</t>
    </r>
    <r>
      <rPr>
        <sz val="11"/>
        <color theme="1"/>
        <rFont val="Arial"/>
        <family val="2"/>
      </rPr>
      <t xml:space="preserve"> with selected approved materials after excavating from riverbed and bank at OMC to 95 % proctor density by using vibratory roller for compaction. The rate</t>
    </r>
    <r>
      <rPr>
        <b/>
        <sz val="11"/>
        <color theme="1"/>
        <rFont val="Arial"/>
        <family val="2"/>
      </rPr>
      <t xml:space="preserve"> includes excavation in river bed, leveling the river bed</t>
    </r>
    <r>
      <rPr>
        <sz val="11"/>
        <color theme="1"/>
        <rFont val="Arial"/>
        <family val="2"/>
      </rPr>
      <t xml:space="preserve"> as per the levels provided in the drawings, banking of the material in 200 mm layers, watering, rolling &amp; compacting the same and disposing of surplus material as per the specifications, drawings and as directed by the Engineer, </t>
    </r>
    <r>
      <rPr>
        <b/>
        <sz val="11"/>
        <color theme="1"/>
        <rFont val="Arial"/>
        <family val="2"/>
      </rPr>
      <t xml:space="preserve">with 7 km lead and all lift.
</t>
    </r>
  </si>
  <si>
    <r>
      <rPr>
        <b/>
        <sz val="11"/>
        <color indexed="8"/>
        <rFont val="Arial"/>
        <family val="2"/>
      </rPr>
      <t>SPECIAL FILL BEHIND RETAINING WALL</t>
    </r>
    <r>
      <rPr>
        <sz val="11"/>
        <color indexed="8"/>
        <rFont val="Arial"/>
        <family val="2"/>
      </rPr>
      <t xml:space="preserve">
Backfilling behind retaining wall with river bed material / selected borrow area after excavating the same from river bed, laying in layers of not more than 200 mm, watering, spreading and compacting at OMC to 95 % proctor density by using vibratory roller as per the specifications, drawings and as directed by the Engineer. The above rate includes </t>
    </r>
    <r>
      <rPr>
        <b/>
        <sz val="11"/>
        <color indexed="8"/>
        <rFont val="Arial"/>
        <family val="2"/>
      </rPr>
      <t>5 km lead and all lift.</t>
    </r>
  </si>
  <si>
    <r>
      <t xml:space="preserve">Providing and laying of </t>
    </r>
    <r>
      <rPr>
        <b/>
        <sz val="11"/>
        <color theme="1"/>
        <rFont val="Arial"/>
        <family val="2"/>
      </rPr>
      <t>Cement Concrete</t>
    </r>
    <r>
      <rPr>
        <sz val="11"/>
        <color theme="1"/>
        <rFont val="Arial"/>
        <family val="2"/>
      </rPr>
      <t xml:space="preserve"> of R.C.C. </t>
    </r>
    <r>
      <rPr>
        <b/>
        <sz val="11"/>
        <color theme="1"/>
        <rFont val="Arial"/>
        <family val="2"/>
      </rPr>
      <t>M-25 Grade</t>
    </r>
    <r>
      <rPr>
        <sz val="11"/>
        <color theme="1"/>
        <rFont val="Arial"/>
        <family val="2"/>
      </rPr>
      <t xml:space="preserve"> </t>
    </r>
    <r>
      <rPr>
        <b/>
        <sz val="11"/>
        <color theme="1"/>
        <rFont val="Arial"/>
        <family val="2"/>
      </rPr>
      <t>for Walls of Access</t>
    </r>
    <r>
      <rPr>
        <sz val="11"/>
        <color theme="1"/>
        <rFont val="Arial"/>
        <family val="2"/>
      </rPr>
      <t xml:space="preserve"> etc. as per the specifications, drawing and as directed by the Engineer. Rate shall include cost of formwork but exclude cost of reinforcement.
</t>
    </r>
  </si>
  <si>
    <r>
      <rPr>
        <b/>
        <sz val="11"/>
        <rFont val="Arial"/>
        <family val="2"/>
      </rPr>
      <t>Excavation</t>
    </r>
    <r>
      <rPr>
        <sz val="11"/>
        <rFont val="Arial"/>
        <family val="2"/>
      </rPr>
      <t xml:space="preserve"> in all kind of soil and rock by mechanical or manual means including refilling the same with available earth at OMC to 95 %  proctor density by using vibratory roller for compaction and disposal of surplus stuff within lead of 2 km as directed by the Engineer and as per the specifications and drawings. </t>
    </r>
  </si>
  <si>
    <t>Provision of Contractor's site facilities complete including preparation of establishment areas, construction of temporary camps, yards, buildings, workshops, infrastructure and services, and dismantling and removal of all facilities on completion of construction.</t>
  </si>
  <si>
    <t>Facilities for the Employer and Engineer</t>
  </si>
  <si>
    <t xml:space="preserve">Provision for Material Testing and Environment Monitoring Laboratory including all testing equipment in accordance with the Specification. </t>
  </si>
  <si>
    <t>Preparation and submission of final approved Contractor's Environmental Management Plan (CEMP) as specified.</t>
  </si>
  <si>
    <t>Allow for provision to procure 2 nos NEW 4WD double cabin (5 person capacity) diesel engine pickup vehicle to PIU including accessories fitting and comprehensive insurance for one year. The procurment should be initiated on the first month after signing the contract. 
Specifications of the vehicle are as follows:
1. Type: 4 cylinder, common rail, VGS Turbo intercooled Diesel
2. Engine Displacement (cc) : 3000
3. No of speeds, shift type: 5 speed Manual transmission (excluding reverse)
4. Breaks &amp; Stearing: Disk breaks, 2 spoke type stearing.
5. Vehicle Accessories include: Flooring, Bucket, Rain guard.</t>
  </si>
  <si>
    <t xml:space="preserve">Allpw for provision to procure 3 nos Motor cycles to the PIU staff including comprehensive insurance for one year. The procurment should be initiated on the first month after signing the contract. The specifications include: 
1. Engine Type: 4-stroke, DTS-i,BSIV Compliant, air cooled, single cylinder
2. Displacement: 178cc &amp; above
3. Max. Power: 17.02 @ 8500 (Ps @ RPM)
4. Max. Torgue: 14.22 @ 6500 (Nm @ RPM)
5. Suspension type: Telescopic, with anti-friction bush (front) &amp; 5 way adjustable, Nitrox shock absorber (rare).
6. Tyres: 90/90 - 17 (front) &amp; 120/80 - 17 (rare) - Tubeless
7. Electrical systems: 12 V Full DC, 35/35 W with 2 pilot lamps, with Auto Headlamp On (AHO).
All necessary accessories to be included. </t>
  </si>
  <si>
    <t>Allow for provision of Monsoon river protection works as directed by the Engineer.</t>
  </si>
  <si>
    <t>Provision for procurment and supply of Survey equipments for the use of the Employer/Engineer.</t>
  </si>
  <si>
    <t>Allow for provision of geological investigations and other foundation treatment</t>
  </si>
  <si>
    <r>
      <t xml:space="preserve">Supplying &amp; laying </t>
    </r>
    <r>
      <rPr>
        <b/>
        <sz val="11"/>
        <rFont val="Arial"/>
        <family val="2"/>
      </rPr>
      <t>150 mm  dia RCC Spun pipe</t>
    </r>
    <r>
      <rPr>
        <sz val="11"/>
        <rFont val="Arial"/>
        <family val="2"/>
      </rPr>
      <t xml:space="preserve">  with coupling collar of standard  thickness  at required  depth up to 90 cm below road  / ground  surface, for  enclosing provided  cable  &amp;  necessary   back filling with light ramming to make the surface as it  was.
</t>
    </r>
  </si>
  <si>
    <t>2.2.17</t>
  </si>
  <si>
    <t xml:space="preserve">Provision for Employer's share for sitting fees of Project Advisory Committee (PAC) and Grievance Redressal committee </t>
  </si>
  <si>
    <t>Provision of electricity main supply line to/near  the site with transformer from Bhutan Power Corporation (BPC) grid.</t>
  </si>
  <si>
    <r>
      <t xml:space="preserve">Providing and equipping site office suitable for the site personnel of Project Implementation Unit (PIU) and Project Implementation Consultant (PIC) for the whole project. </t>
    </r>
    <r>
      <rPr>
        <sz val="11"/>
        <rFont val="Arial"/>
        <family val="2"/>
      </rPr>
      <t>The combined office space should consists of minimum 5 rooms (room not less than 20 Sqmt each)</t>
    </r>
    <r>
      <rPr>
        <sz val="11"/>
        <color theme="1"/>
        <rFont val="Arial"/>
        <family val="2"/>
      </rPr>
      <t xml:space="preserve">, and should be equipped with toilet facilities, water and electricity (with enough power points), Air conditioning &amp; fans and adequate internet connection, repair and maintenance of facilities as per specifications provided and as directed by Engineer. 
</t>
    </r>
  </si>
  <si>
    <t>Provision of all progress reports, coloured photos (8" x 10") and video diary of construction works as per specifications. Monthly submission of hard copy of the report (A4 size) -2 copies, along with soft copies of photos and videos of construction works.</t>
  </si>
  <si>
    <t>Provision for procurment of digital camera and CCTV cameras for the site</t>
  </si>
  <si>
    <t>Provision for investigation of additional Borrow areas for Construction materials and filling materials including surveys</t>
  </si>
  <si>
    <t>Ganger/Foreman</t>
  </si>
  <si>
    <t xml:space="preserve">Supply, erection and maintenance of a Sign Boards as per technical specifications and as directed by the Engineer </t>
  </si>
  <si>
    <t>4..8</t>
  </si>
  <si>
    <t>D 1.01</t>
  </si>
  <si>
    <t>D 1.02</t>
  </si>
  <si>
    <t>D 1.03</t>
  </si>
  <si>
    <t>D 1.04</t>
  </si>
  <si>
    <t>D 1.05</t>
  </si>
  <si>
    <t>D 1.06</t>
  </si>
  <si>
    <t>D 1.07</t>
  </si>
  <si>
    <t>D 1.08</t>
  </si>
  <si>
    <t>D 1.09</t>
  </si>
  <si>
    <t>D 1.10</t>
  </si>
  <si>
    <t>D 1.11</t>
  </si>
  <si>
    <t>D 1.12</t>
  </si>
  <si>
    <t>D 1.13</t>
  </si>
  <si>
    <t>D 1.14</t>
  </si>
  <si>
    <t>D 1.15</t>
  </si>
  <si>
    <t>D 1.16</t>
  </si>
  <si>
    <t>D 1.17</t>
  </si>
  <si>
    <t xml:space="preserve">D 2.01 </t>
  </si>
  <si>
    <t>D 2.02</t>
  </si>
  <si>
    <t>D 2.03</t>
  </si>
  <si>
    <t>D 2.04</t>
  </si>
  <si>
    <t>D 2.05</t>
  </si>
  <si>
    <t>D 2.06</t>
  </si>
  <si>
    <t>D 2.07</t>
  </si>
  <si>
    <t>D 2.08</t>
  </si>
  <si>
    <t>D 2.09</t>
  </si>
  <si>
    <t>D 2.10</t>
  </si>
  <si>
    <t>D 2.11</t>
  </si>
  <si>
    <t>D 2.12</t>
  </si>
  <si>
    <t>D 2.13</t>
  </si>
  <si>
    <t>D 2.14</t>
  </si>
  <si>
    <t>D 2.15</t>
  </si>
  <si>
    <t>D 2.16</t>
  </si>
  <si>
    <t>D 2.17</t>
  </si>
  <si>
    <t>D 2.18</t>
  </si>
  <si>
    <t>D 2.19</t>
  </si>
  <si>
    <t>D 2.20</t>
  </si>
  <si>
    <r>
      <t xml:space="preserve">Allow for provision of Performance Security bond as per Sub-Clause </t>
    </r>
    <r>
      <rPr>
        <sz val="11"/>
        <rFont val="Arial"/>
        <family val="2"/>
      </rPr>
      <t>4.2</t>
    </r>
    <r>
      <rPr>
        <sz val="11"/>
        <color rgb="FFFF0000"/>
        <rFont val="Arial"/>
        <family val="2"/>
      </rPr>
      <t xml:space="preserve"> </t>
    </r>
    <r>
      <rPr>
        <sz val="11"/>
        <color theme="1"/>
        <rFont val="Arial"/>
        <family val="2"/>
      </rPr>
      <t xml:space="preserve">of </t>
    </r>
    <r>
      <rPr>
        <sz val="11"/>
        <rFont val="Arial"/>
        <family val="2"/>
      </rPr>
      <t>PCC</t>
    </r>
  </si>
  <si>
    <r>
      <t xml:space="preserve">Allow for Provision and maintenance of Insurances as per Sub-Clause </t>
    </r>
    <r>
      <rPr>
        <sz val="11"/>
        <rFont val="Arial"/>
        <family val="2"/>
      </rPr>
      <t>18.2 (d)</t>
    </r>
    <r>
      <rPr>
        <sz val="11"/>
        <color theme="1"/>
        <rFont val="Arial"/>
        <family val="2"/>
      </rPr>
      <t xml:space="preserve"> of PCC and as per details given in  Section 8 Part A-Contract Data</t>
    </r>
  </si>
  <si>
    <r>
      <t xml:space="preserve">Allow for provision and maintenance of third party Insurance against Injury to Persons and Damage to Property as per Sub-Clause </t>
    </r>
    <r>
      <rPr>
        <sz val="11"/>
        <rFont val="Arial"/>
        <family val="2"/>
      </rPr>
      <t>18.3</t>
    </r>
    <r>
      <rPr>
        <sz val="11"/>
        <color rgb="FFFF0000"/>
        <rFont val="Arial"/>
        <family val="2"/>
      </rPr>
      <t xml:space="preserve"> </t>
    </r>
    <r>
      <rPr>
        <sz val="11"/>
        <color theme="1"/>
        <rFont val="Arial"/>
        <family val="2"/>
      </rPr>
      <t>of PCC and as per details given in Section 8 Part A-Contract Data.</t>
    </r>
  </si>
  <si>
    <t xml:space="preserve">c. Trenching by Hydraulic trenching equipment up to desired depth in Gravel Bouldary strata, soil or rock (Geotechnical investigation bore log details will be made available to the bidders for reference) 
</t>
  </si>
  <si>
    <r>
      <t xml:space="preserve">Providing and laying of </t>
    </r>
    <r>
      <rPr>
        <sz val="11"/>
        <color theme="1"/>
        <rFont val="Arial"/>
        <family val="2"/>
      </rPr>
      <t xml:space="preserve">Cement Concrete of R.C.C. M-25 Grade for Box culvert bottom slab as per the specifications, drawing and as directed by the Engineer. Rate shall include cost of formwork but exclude cost of reinforcement.
</t>
    </r>
  </si>
  <si>
    <t xml:space="preserve">Tree Pit -Providing and making Tree Pit of size 1000 mm x 1000 mm as per drawing, specification and as directed by Engineer.
</t>
  </si>
  <si>
    <t>Extra rate over item no. 208 if excavation is to be done in wet condition. The rate is inclusive of dewatering the trenches by ordinary pumps, well point system or any possible means according to site condition.</t>
  </si>
  <si>
    <t xml:space="preserve">b) Upto 1200 mm X 300 mm ( River Wash)
</t>
  </si>
  <si>
    <t>2.1.5</t>
  </si>
  <si>
    <r>
      <rPr>
        <b/>
        <sz val="11"/>
        <rFont val="Arial"/>
        <family val="2"/>
      </rPr>
      <t>Excavation</t>
    </r>
    <r>
      <rPr>
        <sz val="11"/>
        <rFont val="Arial"/>
        <family val="2"/>
      </rPr>
      <t xml:space="preserve"> in all kind of soil and rock, </t>
    </r>
    <r>
      <rPr>
        <b/>
        <sz val="11"/>
        <rFont val="Arial"/>
        <family val="2"/>
      </rPr>
      <t>for Ducted Outfall</t>
    </r>
    <r>
      <rPr>
        <sz val="11"/>
        <rFont val="Arial"/>
        <family val="2"/>
      </rPr>
      <t xml:space="preserve"> by mechanical or manual means including refilling the same with available earth at OMC to 95 %  proctor density by using vibratory roller for compaction and disposal of surplus stuff within lead of 2 km as directed by the Engineer and as per the specifications and drawings. 
</t>
    </r>
  </si>
  <si>
    <r>
      <t xml:space="preserve">Extra rate over item no.317 if </t>
    </r>
    <r>
      <rPr>
        <b/>
        <sz val="11"/>
        <rFont val="Arial"/>
        <family val="2"/>
      </rPr>
      <t>excavation</t>
    </r>
    <r>
      <rPr>
        <sz val="11"/>
        <rFont val="Arial"/>
        <family val="2"/>
      </rPr>
      <t xml:space="preserve"> is to be done </t>
    </r>
    <r>
      <rPr>
        <b/>
        <sz val="11"/>
        <rFont val="Arial"/>
        <family val="2"/>
      </rPr>
      <t>in wet condition</t>
    </r>
    <r>
      <rPr>
        <sz val="11"/>
        <rFont val="Arial"/>
        <family val="2"/>
      </rPr>
      <t xml:space="preserve">. The rate is inclusive of dewatering the trenches by ordinary pumps, well point system or any possible means according to site condition.
</t>
    </r>
  </si>
  <si>
    <r>
      <t xml:space="preserve">Extra rate over item no. 317 if </t>
    </r>
    <r>
      <rPr>
        <b/>
        <sz val="11"/>
        <rFont val="Arial"/>
        <family val="2"/>
      </rPr>
      <t>excavation</t>
    </r>
    <r>
      <rPr>
        <sz val="11"/>
        <rFont val="Arial"/>
        <family val="2"/>
      </rPr>
      <t xml:space="preserve"> is to be done </t>
    </r>
    <r>
      <rPr>
        <b/>
        <sz val="11"/>
        <rFont val="Arial"/>
        <family val="2"/>
      </rPr>
      <t xml:space="preserve">in boulder/rock </t>
    </r>
    <r>
      <rPr>
        <sz val="11"/>
        <rFont val="Arial"/>
        <family val="2"/>
      </rPr>
      <t>where pneumatic/hydraulic rock breacker needs to be used. The rate includes blasting of rock if required as directed by the engineer.</t>
    </r>
  </si>
  <si>
    <r>
      <t xml:space="preserve">Extra rate over item no.332 if </t>
    </r>
    <r>
      <rPr>
        <b/>
        <sz val="11"/>
        <rFont val="Arial"/>
        <family val="2"/>
      </rPr>
      <t>excavation</t>
    </r>
    <r>
      <rPr>
        <sz val="11"/>
        <rFont val="Arial"/>
        <family val="2"/>
      </rPr>
      <t xml:space="preserve"> is to be done </t>
    </r>
    <r>
      <rPr>
        <b/>
        <sz val="11"/>
        <rFont val="Arial"/>
        <family val="2"/>
      </rPr>
      <t>in wet condition</t>
    </r>
    <r>
      <rPr>
        <sz val="11"/>
        <rFont val="Arial"/>
        <family val="2"/>
      </rPr>
      <t xml:space="preserve">. The rate is inclusive of dewatering the trenches by ordinary pumps, well point system or any possible means according to site condition.
</t>
    </r>
  </si>
  <si>
    <r>
      <t xml:space="preserve">Extra rate over item no. 332 if </t>
    </r>
    <r>
      <rPr>
        <b/>
        <sz val="11"/>
        <rFont val="Arial"/>
        <family val="2"/>
      </rPr>
      <t>excavation</t>
    </r>
    <r>
      <rPr>
        <sz val="11"/>
        <rFont val="Arial"/>
        <family val="2"/>
      </rPr>
      <t xml:space="preserve"> is to be done </t>
    </r>
    <r>
      <rPr>
        <b/>
        <sz val="11"/>
        <rFont val="Arial"/>
        <family val="2"/>
      </rPr>
      <t xml:space="preserve">in boulder/rock </t>
    </r>
    <r>
      <rPr>
        <sz val="11"/>
        <rFont val="Arial"/>
        <family val="2"/>
      </rPr>
      <t>where pneumatic/hydraulic rock breacker needs to be used. The rate includes blasting of rock if required as directed by the engineer.</t>
    </r>
  </si>
  <si>
    <r>
      <t xml:space="preserve">Extra rate over item no.351 if </t>
    </r>
    <r>
      <rPr>
        <b/>
        <sz val="11"/>
        <rFont val="Arial"/>
        <family val="2"/>
      </rPr>
      <t>excavation</t>
    </r>
    <r>
      <rPr>
        <sz val="11"/>
        <rFont val="Arial"/>
        <family val="2"/>
      </rPr>
      <t xml:space="preserve"> is to be done </t>
    </r>
    <r>
      <rPr>
        <b/>
        <sz val="11"/>
        <rFont val="Arial"/>
        <family val="2"/>
      </rPr>
      <t>in wet condition</t>
    </r>
    <r>
      <rPr>
        <sz val="11"/>
        <rFont val="Arial"/>
        <family val="2"/>
      </rPr>
      <t xml:space="preserve">. The rate is inclusive of dewatering the trenches by ordinary pumps, well point system or any possible means according to site condition.
</t>
    </r>
  </si>
  <si>
    <t>Extra rate over item no. 351 if excavation is to be done in boulder/rock where pneumatic/hydraulic rock breacker needs to be used. The rate includes blasting of rock if required as directed by the engineer.</t>
  </si>
  <si>
    <t xml:space="preserve"> Package - CW - 01 (Zone A)</t>
  </si>
  <si>
    <t>Construction of River Training and Embankment Works for Amochhu Land Development and Township Project (ALDTP)</t>
  </si>
  <si>
    <t>Summary of Bill of Quantities (BoQ)</t>
  </si>
  <si>
    <t>a.</t>
  </si>
  <si>
    <t>River Training Works</t>
  </si>
  <si>
    <t>b.</t>
  </si>
  <si>
    <t>Embankment Works</t>
  </si>
  <si>
    <t>c.</t>
  </si>
  <si>
    <t>d.</t>
  </si>
  <si>
    <t>Promenade Finishing</t>
  </si>
  <si>
    <t>e.</t>
  </si>
  <si>
    <t>Irrigation and Landscape Works</t>
  </si>
  <si>
    <r>
      <t xml:space="preserve">Bid Price in Words: </t>
    </r>
    <r>
      <rPr>
        <sz val="14"/>
        <color theme="1"/>
        <rFont val="Arial"/>
        <family val="2"/>
      </rPr>
      <t>Nu</t>
    </r>
    <r>
      <rPr>
        <b/>
        <sz val="14"/>
        <color theme="1"/>
        <rFont val="Arial"/>
        <family val="2"/>
      </rPr>
      <t xml:space="preserve">. </t>
    </r>
  </si>
  <si>
    <r>
      <t xml:space="preserve">Total Bid Price (B + C) </t>
    </r>
    <r>
      <rPr>
        <sz val="14"/>
        <color theme="1"/>
        <rFont val="Arial"/>
        <family val="2"/>
      </rPr>
      <t>carried forward to Letter of Bid (including Taxes and Duties)</t>
    </r>
  </si>
  <si>
    <t>Specs. No.</t>
  </si>
  <si>
    <t>Qnty.</t>
  </si>
  <si>
    <t>Rate (In Nu.)</t>
  </si>
  <si>
    <t>In Figure</t>
  </si>
  <si>
    <t>In Words</t>
  </si>
  <si>
    <t>Facilities for Employer and Engineer</t>
  </si>
  <si>
    <t xml:space="preserve">Clause 3.9, Section 5, 
BSR </t>
  </si>
  <si>
    <t xml:space="preserve">Clause 3, Section 5, 
BSR </t>
  </si>
  <si>
    <t>Clause 6.2, Section 5, 
BSR  &amp; 2.1.2</t>
  </si>
  <si>
    <t>Clause 6.2, Section 5, 
BSR &amp; 2.1.2</t>
  </si>
  <si>
    <t xml:space="preserve">Clause 3, Section 5, 
BSR  </t>
  </si>
  <si>
    <t xml:space="preserve">Clause 3.1, Section 3, 
BSR  </t>
  </si>
  <si>
    <t xml:space="preserve">Clause 3.9, Section 5, 
BSR  </t>
  </si>
  <si>
    <t xml:space="preserve">Clause 12, Section 5, 
BSR </t>
  </si>
  <si>
    <t>Carried to Summary of BoQ</t>
  </si>
  <si>
    <t>Clause 6.2, 9.2, 10.7, 18.2, Section 5, 
BSR &amp; 2.1.1, 2.1.2 &amp; 2.1.3</t>
  </si>
  <si>
    <t xml:space="preserve">Clause 12.2, Section 5, 
BSR  </t>
  </si>
  <si>
    <t>Bill No. 2a: River Training Works</t>
  </si>
  <si>
    <t>Bill No. 2b: Embankment Works</t>
  </si>
  <si>
    <t>Bill No. 2c: General Earth Filling</t>
  </si>
  <si>
    <t>Bill No. 2d: Promenade Finishing</t>
  </si>
  <si>
    <t>Bill No. 2e: Irrigation and Landscape Works</t>
  </si>
  <si>
    <t>Bill No. 3: Provisional Sum</t>
  </si>
  <si>
    <t>Item No.</t>
  </si>
  <si>
    <t>Carried to Daywork Schedule Summary</t>
  </si>
  <si>
    <t>Bill No 4. Daywork Schedule: 1. Labor</t>
  </si>
  <si>
    <t>Bill No 4. Daywork Schedule: 2. Contractor's Equipment</t>
  </si>
  <si>
    <t>Total for Daywork Schedule: 2. Contractpr's Equipment</t>
  </si>
  <si>
    <t>Total for Daywork Schedule: 1. Labour</t>
  </si>
  <si>
    <t>Bill No 4. Daywork Schedule: 3. Materials</t>
  </si>
  <si>
    <t>Bill No. 4: Daywork Schedules - Summary</t>
  </si>
  <si>
    <t xml:space="preserve">Daywork Schedule </t>
  </si>
  <si>
    <t>D1       Daywork Schedule : 1. Laour</t>
  </si>
  <si>
    <t>D2        Daywork Schedule : 2. Contractor's Equipment</t>
  </si>
  <si>
    <t>D3        Daywork Schedule : 3. Materials</t>
  </si>
  <si>
    <t>Total for Dayworks
Carried to Summary of BoQ</t>
  </si>
  <si>
    <r>
      <t xml:space="preserve">Providing and placing in position around </t>
    </r>
    <r>
      <rPr>
        <b/>
        <sz val="11"/>
        <color theme="1"/>
        <rFont val="Arial"/>
        <family val="2"/>
      </rPr>
      <t>500 mm diameter Boulders</t>
    </r>
    <r>
      <rPr>
        <sz val="11"/>
        <color theme="1"/>
        <rFont val="Arial"/>
        <family val="2"/>
      </rPr>
      <t xml:space="preserve"> of weight not less than 475 kg each as per the drawing and as directed by engineer. Source from lead &lt; 5Km</t>
    </r>
  </si>
  <si>
    <t>1.4.1</t>
  </si>
  <si>
    <t>1.4.2</t>
  </si>
  <si>
    <t>1.4.3</t>
  </si>
  <si>
    <t>1.4.4</t>
  </si>
  <si>
    <t>1.4.5</t>
  </si>
  <si>
    <t>1.4.6</t>
  </si>
  <si>
    <t>1.4.7</t>
  </si>
  <si>
    <t>1.4.8</t>
  </si>
  <si>
    <t>1.4.9</t>
  </si>
  <si>
    <t>1.4.6.1</t>
  </si>
  <si>
    <t>1.4.7.1</t>
  </si>
  <si>
    <r>
      <t>Providing and laying interlocking/non-interlocking paver blocks of</t>
    </r>
    <r>
      <rPr>
        <b/>
        <sz val="11"/>
        <color theme="1"/>
        <rFont val="Arial"/>
        <family val="2"/>
      </rPr>
      <t xml:space="preserve"> 60mm</t>
    </r>
    <r>
      <rPr>
        <sz val="11"/>
        <color theme="1"/>
        <rFont val="Arial"/>
        <family val="2"/>
      </rPr>
      <t xml:space="preserve"> thick M-30 grade. The samples, colour, design and layout should be approved by the engineer.The rate should include providing and laying 50mm thick (avg) bedding layer of sand below paver block as per requirement. Laid paver block shall be mechanically compacte and the laying works shall be executed in line and level by skilled mason of flooring work only. Cutting of paver block (if necessary) should be done by machine only. The finished surface of the Paver Block shall be as approved by the Engineer</t>
    </r>
  </si>
  <si>
    <t>Sq M</t>
  </si>
  <si>
    <t>D 3.01</t>
  </si>
  <si>
    <t>D 3.02</t>
  </si>
  <si>
    <t>D 3.03</t>
  </si>
  <si>
    <t>D 3.04</t>
  </si>
  <si>
    <t>D 3.05</t>
  </si>
  <si>
    <t>D 3.06</t>
  </si>
  <si>
    <t>D 3.07</t>
  </si>
  <si>
    <t>D 3.08</t>
  </si>
  <si>
    <t>D 3.09</t>
  </si>
  <si>
    <t>D 3.10</t>
  </si>
  <si>
    <t>D 3.11</t>
  </si>
  <si>
    <t>D 3.12</t>
  </si>
  <si>
    <t>D 3.13</t>
  </si>
  <si>
    <t>Total for Bill No. 1: General Items</t>
  </si>
  <si>
    <t>Carried to Summay of BoQ</t>
  </si>
  <si>
    <t>Total for Bill No. 2a: River Training Works</t>
  </si>
  <si>
    <t>Total for Bill No. 2b: Embankment Works</t>
  </si>
  <si>
    <r>
      <rPr>
        <b/>
        <sz val="11"/>
        <color theme="1"/>
        <rFont val="Arial"/>
        <family val="2"/>
      </rPr>
      <t>Embankment</t>
    </r>
    <r>
      <rPr>
        <sz val="11"/>
        <color theme="1"/>
        <rFont val="Arial"/>
        <family val="2"/>
      </rPr>
      <t xml:space="preserve"> construction with </t>
    </r>
    <r>
      <rPr>
        <b/>
        <sz val="11"/>
        <color theme="1"/>
        <rFont val="Arial"/>
        <family val="2"/>
      </rPr>
      <t>general earth filling</t>
    </r>
    <r>
      <rPr>
        <sz val="11"/>
        <color theme="1"/>
        <rFont val="Arial"/>
        <family val="2"/>
      </rPr>
      <t xml:space="preserve"> with selected approved materials from selected </t>
    </r>
    <r>
      <rPr>
        <b/>
        <sz val="11"/>
        <color theme="1"/>
        <rFont val="Arial"/>
        <family val="2"/>
      </rPr>
      <t>borrow area</t>
    </r>
    <r>
      <rPr>
        <sz val="11"/>
        <color theme="1"/>
        <rFont val="Arial"/>
        <family val="2"/>
      </rPr>
      <t xml:space="preserve"> at OMC to 95 % proctor density by using vibratory roller for compaction. The rate includes royalty charges for material, excavation of material in borrow area, transportation to site, laying in 200 mm layers, watering, rolling &amp; compacting the same as per the specifications, drawings and as directed by the Engineer </t>
    </r>
    <r>
      <rPr>
        <b/>
        <sz val="11"/>
        <color theme="1"/>
        <rFont val="Arial"/>
        <family val="2"/>
      </rPr>
      <t>with 20 km lead and all lift.</t>
    </r>
  </si>
  <si>
    <t>Providing &amp; laying average 40 mm (30 to 40 mm) thick machined cut Green Rough Kotah stone of approved quality, selected and sorted for uniform color &amp; texture, in floor, otta, sill, skirting, tread, riser etc., in required sizes as per design normal pattern (straight or staggered joint with square or rectangular shaped stone) and drawings (with grooves of 10mm wide or without grooves). Kota stone is to be laid over cement mortar 1:4 bedding of average 40 mm thickness with joints, pointing and finishing and filling the grooves with CM 1:2 as per approved sample, including curing and cleaning with wire brush to remove excess cement on the sides of stone up to the satisfaction of the Engineer etc. complete. (NO WAXING WILL BE PERMITTED). (Sample to be approved before mass production/construction/purchase)
a) Upto 600 mm X 600 mm ( River Wash)</t>
  </si>
  <si>
    <r>
      <t xml:space="preserve">Providing and placing in position around </t>
    </r>
    <r>
      <rPr>
        <b/>
        <sz val="11"/>
        <color theme="1"/>
        <rFont val="Arial"/>
        <family val="2"/>
      </rPr>
      <t xml:space="preserve">500 mm diameter Boulders </t>
    </r>
    <r>
      <rPr>
        <sz val="11"/>
        <color theme="1"/>
        <rFont val="Arial"/>
        <family val="2"/>
      </rPr>
      <t xml:space="preserve">of weight not less than 475 kg each as per the drawing and as directed by engineer. Source from lead &gt;5Km
</t>
    </r>
  </si>
  <si>
    <t xml:space="preserve">Tax and Duties (3% for Tax Deducted at Source) + any other applicable tax. </t>
  </si>
  <si>
    <t>Temporary provision of  4WD vehicle (in good condition) for the daily use of PIU staff (untill the new project vehicle is procured), including cost of fuel, driver, insurance, operation and maintenance (including replacement if necessary). The vehicle to be provided from the first month of signing of the contract. The approximate distance covered in a month will be about 2500 km.</t>
  </si>
  <si>
    <t>2.2.11</t>
  </si>
  <si>
    <t>2.2.12</t>
  </si>
  <si>
    <t xml:space="preserve">Nr.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</si>
</sst>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 #,##0.00_-;_-* &quot;-&quot;??_-;_-@_-"/>
    <numFmt numFmtId="165" formatCode="_ * #,##0.00_ ;_ * \-#,##0.00_ ;_ * &quot;-&quot;??_ ;_ @_ "/>
    <numFmt numFmtId="166" formatCode="_-* #,##0_-;\-* #,##0_-;_-* &quot;-&quot;??_-;_-@_-"/>
    <numFmt numFmtId="167" formatCode="_(* #,##0_);_(* \(#,##0\);_(* &quot;-&quot;??_);_(@_)"/>
    <numFmt numFmtId="168" formatCode="_(* #,##0_);_(* \(#,##0\);_(* &quot;-&quot;?_);_(@_)"/>
    <numFmt numFmtId="169" formatCode="_(* #,##0.00_);_(* \(#,##0.00\);_(* \-??_);_(@_)"/>
    <numFmt numFmtId="170" formatCode="0.0"/>
    <numFmt numFmtId="171" formatCode="0.0%"/>
    <numFmt numFmtId="172" formatCode="0.00_);\(0.00\)"/>
    <numFmt numFmtId="173" formatCode="_(* #,##0.000_);_(* \(#,##0.000\);_(* &quot;-&quot;??_);_(@_)"/>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2"/>
      <color theme="1"/>
      <name val="Arial"/>
      <family val="2"/>
    </font>
    <font>
      <sz val="11"/>
      <color theme="1"/>
      <name val="Calibri"/>
      <family val="2"/>
      <scheme val="minor"/>
    </font>
    <font>
      <sz val="11"/>
      <color theme="1"/>
      <name val="Arial"/>
      <family val="2"/>
    </font>
    <font>
      <b/>
      <sz val="11"/>
      <color theme="1"/>
      <name val="Arial"/>
      <family val="2"/>
    </font>
    <font>
      <sz val="10"/>
      <name val="Arial"/>
      <family val="2"/>
    </font>
    <font>
      <b/>
      <sz val="14"/>
      <name val="Arial"/>
      <family val="2"/>
    </font>
    <font>
      <b/>
      <sz val="11"/>
      <color indexed="8"/>
      <name val="Arial"/>
      <family val="2"/>
    </font>
    <font>
      <sz val="11"/>
      <color indexed="8"/>
      <name val="Calibri"/>
      <family val="2"/>
    </font>
    <font>
      <b/>
      <sz val="11"/>
      <name val="Arial"/>
      <family val="2"/>
    </font>
    <font>
      <sz val="11"/>
      <name val="Arial"/>
      <family val="2"/>
    </font>
    <font>
      <sz val="11"/>
      <color indexed="8"/>
      <name val="Arial"/>
      <family val="2"/>
    </font>
    <font>
      <b/>
      <sz val="12"/>
      <color theme="1"/>
      <name val="Arial"/>
      <family val="2"/>
    </font>
    <font>
      <sz val="10"/>
      <color theme="1"/>
      <name val="Arial"/>
      <family val="2"/>
    </font>
    <font>
      <b/>
      <sz val="14"/>
      <color theme="1"/>
      <name val="Arial"/>
      <family val="2"/>
    </font>
    <font>
      <b/>
      <i/>
      <sz val="11"/>
      <color theme="1"/>
      <name val="Arial"/>
      <family val="2"/>
    </font>
    <font>
      <b/>
      <i/>
      <sz val="11"/>
      <name val="Arial"/>
      <family val="2"/>
    </font>
    <font>
      <b/>
      <sz val="16"/>
      <color theme="1"/>
      <name val="Arial"/>
      <family val="2"/>
    </font>
    <font>
      <b/>
      <sz val="10"/>
      <color theme="1"/>
      <name val="Arial"/>
      <family val="2"/>
    </font>
    <font>
      <sz val="11"/>
      <color rgb="FFFF0000"/>
      <name val="Arial"/>
      <family val="2"/>
    </font>
    <font>
      <b/>
      <sz val="11"/>
      <color theme="1"/>
      <name val="Calibri"/>
      <family val="2"/>
      <scheme val="minor"/>
    </font>
    <font>
      <b/>
      <u/>
      <sz val="10"/>
      <color theme="1"/>
      <name val="Arial"/>
      <family val="2"/>
    </font>
    <font>
      <vertAlign val="superscript"/>
      <sz val="11"/>
      <name val="Arial"/>
      <family val="2"/>
    </font>
    <font>
      <sz val="14"/>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01">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30">
    <xf numFmtId="0" fontId="0" fillId="0" borderId="0"/>
    <xf numFmtId="164" fontId="6" fillId="0" borderId="0" applyFont="0" applyFill="0" applyBorder="0" applyAlignment="0" applyProtection="0"/>
    <xf numFmtId="0" fontId="9" fillId="0" borderId="0"/>
    <xf numFmtId="43" fontId="1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0" fontId="6" fillId="0" borderId="0"/>
    <xf numFmtId="0" fontId="9" fillId="0" borderId="0"/>
    <xf numFmtId="0" fontId="9" fillId="0" borderId="0"/>
    <xf numFmtId="169"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0" fontId="6" fillId="0" borderId="0"/>
    <xf numFmtId="0" fontId="9" fillId="0" borderId="0"/>
    <xf numFmtId="0" fontId="6" fillId="0" borderId="0"/>
    <xf numFmtId="0" fontId="12"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9" fontId="9" fillId="0" borderId="0" applyFont="0" applyFill="0" applyBorder="0" applyAlignment="0" applyProtection="0"/>
    <xf numFmtId="9" fontId="12" fillId="0" borderId="0" applyFont="0" applyFill="0" applyBorder="0" applyAlignment="0" applyProtection="0"/>
    <xf numFmtId="0" fontId="12" fillId="0" borderId="0"/>
    <xf numFmtId="0" fontId="5" fillId="0" borderId="0"/>
  </cellStyleXfs>
  <cellXfs count="654">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vertical="center"/>
    </xf>
    <xf numFmtId="166" fontId="7" fillId="0" borderId="0" xfId="1" applyNumberFormat="1" applyFont="1" applyAlignment="1">
      <alignment vertical="center"/>
    </xf>
    <xf numFmtId="0" fontId="0" fillId="0" borderId="0" xfId="0" applyAlignment="1">
      <alignment vertical="center"/>
    </xf>
    <xf numFmtId="43" fontId="13" fillId="0" borderId="3" xfId="3" applyNumberFormat="1" applyFont="1" applyFill="1" applyBorder="1" applyAlignment="1">
      <alignment horizontal="center" vertical="center" wrapText="1"/>
    </xf>
    <xf numFmtId="0" fontId="0" fillId="0" borderId="0" xfId="0" applyBorder="1" applyAlignment="1">
      <alignment vertical="center"/>
    </xf>
    <xf numFmtId="0" fontId="8" fillId="0" borderId="5"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5" xfId="0" applyFont="1" applyBorder="1" applyAlignment="1">
      <alignment horizontal="center" vertical="center"/>
    </xf>
    <xf numFmtId="0" fontId="7" fillId="0" borderId="6" xfId="0" applyFont="1" applyFill="1" applyBorder="1" applyAlignment="1">
      <alignment vertical="center" wrapText="1"/>
    </xf>
    <xf numFmtId="166" fontId="7" fillId="0" borderId="6" xfId="1" applyNumberFormat="1" applyFont="1" applyBorder="1" applyAlignment="1">
      <alignment horizontal="center" vertical="center"/>
    </xf>
    <xf numFmtId="0" fontId="7" fillId="0" borderId="7" xfId="0" applyFont="1" applyBorder="1" applyAlignment="1">
      <alignment vertical="center" wrapText="1"/>
    </xf>
    <xf numFmtId="0" fontId="14" fillId="0" borderId="6" xfId="0" applyFont="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vertical="center" wrapText="1"/>
    </xf>
    <xf numFmtId="166" fontId="14" fillId="0" borderId="6" xfId="1" applyNumberFormat="1" applyFont="1" applyFill="1" applyBorder="1" applyAlignment="1">
      <alignment horizontal="center" vertical="center" wrapText="1"/>
    </xf>
    <xf numFmtId="166" fontId="7" fillId="0" borderId="6" xfId="1" applyNumberFormat="1" applyFont="1" applyFill="1" applyBorder="1" applyAlignment="1">
      <alignment horizontal="center" vertical="center"/>
    </xf>
    <xf numFmtId="0" fontId="13" fillId="0" borderId="6" xfId="7" applyFont="1" applyFill="1" applyBorder="1" applyAlignment="1">
      <alignment horizontal="left" vertical="center" wrapText="1"/>
    </xf>
    <xf numFmtId="0" fontId="14" fillId="0" borderId="6" xfId="7" applyFont="1" applyFill="1" applyBorder="1" applyAlignment="1">
      <alignment horizontal="left" vertical="center" wrapText="1"/>
    </xf>
    <xf numFmtId="4" fontId="14" fillId="0" borderId="6" xfId="8" applyNumberFormat="1" applyFont="1" applyFill="1" applyBorder="1" applyAlignment="1">
      <alignment horizontal="left" vertical="center" wrapText="1"/>
    </xf>
    <xf numFmtId="166" fontId="7" fillId="0" borderId="7" xfId="1" applyNumberFormat="1" applyFont="1" applyBorder="1" applyAlignment="1">
      <alignment vertical="center" wrapText="1"/>
    </xf>
    <xf numFmtId="0" fontId="7" fillId="0" borderId="7" xfId="0" applyFont="1" applyBorder="1" applyAlignment="1">
      <alignment horizontal="left" vertical="center"/>
    </xf>
    <xf numFmtId="0" fontId="14" fillId="0" borderId="6" xfId="0" applyFont="1" applyFill="1" applyBorder="1" applyAlignment="1">
      <alignment horizontal="left" vertical="center" wrapText="1"/>
    </xf>
    <xf numFmtId="0" fontId="0" fillId="0" borderId="0" xfId="0" applyAlignment="1">
      <alignment horizontal="center" vertical="center"/>
    </xf>
    <xf numFmtId="0" fontId="14" fillId="0" borderId="6" xfId="0" applyFont="1" applyFill="1" applyBorder="1" applyAlignment="1">
      <alignment horizontal="justify"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0" xfId="0" applyFont="1" applyBorder="1" applyAlignment="1">
      <alignment vertical="center"/>
    </xf>
    <xf numFmtId="0" fontId="7" fillId="0" borderId="6" xfId="0" applyFont="1" applyFill="1" applyBorder="1" applyAlignment="1">
      <alignment horizontal="right" vertical="center" wrapText="1"/>
    </xf>
    <xf numFmtId="0" fontId="7" fillId="0" borderId="6" xfId="0" applyFont="1" applyFill="1" applyBorder="1" applyAlignment="1">
      <alignment horizontal="right" vertical="center"/>
    </xf>
    <xf numFmtId="0" fontId="7" fillId="0" borderId="6" xfId="0" applyFont="1" applyBorder="1" applyAlignment="1">
      <alignment vertical="top" wrapText="1"/>
    </xf>
    <xf numFmtId="0" fontId="14" fillId="0" borderId="6" xfId="0" applyFont="1" applyFill="1" applyBorder="1" applyAlignment="1">
      <alignment horizontal="left" vertical="top" wrapText="1"/>
    </xf>
    <xf numFmtId="0" fontId="16" fillId="0" borderId="3" xfId="0" applyFont="1" applyBorder="1" applyAlignment="1">
      <alignment horizontal="center" vertical="center"/>
    </xf>
    <xf numFmtId="0" fontId="16" fillId="0" borderId="4" xfId="0" applyFont="1" applyBorder="1" applyAlignment="1">
      <alignment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left" vertical="center"/>
    </xf>
    <xf numFmtId="0" fontId="8" fillId="3" borderId="6" xfId="0" applyFont="1" applyFill="1" applyBorder="1" applyAlignment="1">
      <alignment horizontal="center" vertical="center"/>
    </xf>
    <xf numFmtId="0" fontId="8" fillId="3" borderId="7" xfId="0" applyFont="1" applyFill="1" applyBorder="1" applyAlignment="1">
      <alignment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left" vertical="center" wrapText="1"/>
    </xf>
    <xf numFmtId="166" fontId="7" fillId="0" borderId="6" xfId="0" applyNumberFormat="1" applyFont="1" applyFill="1" applyBorder="1" applyAlignment="1">
      <alignment vertical="center"/>
    </xf>
    <xf numFmtId="0" fontId="7" fillId="0" borderId="7" xfId="0" applyFont="1" applyFill="1" applyBorder="1" applyAlignment="1">
      <alignment vertical="center" wrapText="1"/>
    </xf>
    <xf numFmtId="166" fontId="7" fillId="0" borderId="6" xfId="0" applyNumberFormat="1" applyFont="1" applyFill="1" applyBorder="1" applyAlignment="1">
      <alignment horizontal="right" vertical="center" wrapText="1"/>
    </xf>
    <xf numFmtId="166" fontId="7" fillId="0" borderId="6" xfId="1" applyNumberFormat="1" applyFont="1" applyFill="1" applyBorder="1" applyAlignment="1">
      <alignment vertical="center"/>
    </xf>
    <xf numFmtId="166" fontId="7" fillId="0" borderId="6" xfId="0" applyNumberFormat="1" applyFont="1" applyFill="1" applyBorder="1" applyAlignment="1">
      <alignment horizontal="left" vertical="center" wrapText="1"/>
    </xf>
    <xf numFmtId="0" fontId="19" fillId="3" borderId="6" xfId="0" applyFont="1" applyFill="1" applyBorder="1" applyAlignment="1">
      <alignment horizontal="center" vertical="center"/>
    </xf>
    <xf numFmtId="166" fontId="19" fillId="3" borderId="6" xfId="0" applyNumberFormat="1" applyFont="1" applyFill="1" applyBorder="1" applyAlignment="1">
      <alignment vertical="center"/>
    </xf>
    <xf numFmtId="166" fontId="7" fillId="0" borderId="6" xfId="0" applyNumberFormat="1" applyFont="1" applyFill="1" applyBorder="1" applyAlignment="1">
      <alignment horizontal="center" vertical="center"/>
    </xf>
    <xf numFmtId="0" fontId="7" fillId="0" borderId="6" xfId="0" applyFont="1" applyFill="1" applyBorder="1" applyAlignment="1">
      <alignment horizontal="left" vertic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center" vertical="center"/>
      <protection locked="0"/>
    </xf>
    <xf numFmtId="0" fontId="14" fillId="0" borderId="6" xfId="0" applyFont="1" applyFill="1" applyBorder="1" applyAlignment="1">
      <alignment horizontal="center" vertical="center"/>
    </xf>
    <xf numFmtId="43" fontId="14" fillId="0" borderId="6" xfId="1" applyNumberFormat="1" applyFont="1" applyFill="1" applyBorder="1" applyAlignment="1" applyProtection="1">
      <alignment horizontal="right" vertical="center"/>
      <protection locked="0"/>
    </xf>
    <xf numFmtId="0" fontId="7" fillId="0" borderId="7" xfId="0" applyFont="1" applyFill="1" applyBorder="1" applyAlignment="1">
      <alignment vertical="center"/>
    </xf>
    <xf numFmtId="171" fontId="14" fillId="0" borderId="6" xfId="27"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left" vertical="center" wrapText="1"/>
      <protection locked="0"/>
    </xf>
    <xf numFmtId="0" fontId="7" fillId="0" borderId="6" xfId="0" applyFont="1" applyFill="1" applyBorder="1" applyAlignment="1">
      <alignment vertical="center"/>
    </xf>
    <xf numFmtId="43" fontId="7" fillId="0" borderId="6" xfId="0" applyNumberFormat="1" applyFont="1" applyFill="1" applyBorder="1" applyAlignment="1">
      <alignment vertical="center"/>
    </xf>
    <xf numFmtId="0" fontId="7" fillId="0" borderId="5" xfId="0" applyFont="1" applyFill="1" applyBorder="1" applyAlignment="1">
      <alignment vertical="center"/>
    </xf>
    <xf numFmtId="0" fontId="14" fillId="0" borderId="6" xfId="0" applyFont="1" applyFill="1" applyBorder="1" applyAlignment="1">
      <alignment horizontal="left" vertical="center"/>
    </xf>
    <xf numFmtId="0" fontId="14" fillId="0" borderId="6" xfId="19" applyFont="1" applyFill="1" applyBorder="1" applyAlignment="1">
      <alignment vertical="center" wrapText="1"/>
    </xf>
    <xf numFmtId="43" fontId="14" fillId="0" borderId="6" xfId="1" applyNumberFormat="1" applyFont="1" applyFill="1" applyBorder="1" applyAlignment="1">
      <alignment horizontal="right" vertical="center"/>
    </xf>
    <xf numFmtId="0" fontId="14" fillId="0" borderId="6" xfId="19" applyFont="1" applyFill="1" applyBorder="1" applyAlignment="1">
      <alignment horizontal="center" vertical="center" wrapText="1"/>
    </xf>
    <xf numFmtId="9"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1" fontId="14" fillId="0" borderId="6" xfId="0" applyNumberFormat="1" applyFont="1" applyFill="1" applyBorder="1" applyAlignment="1">
      <alignment horizontal="center" vertical="center" wrapText="1"/>
    </xf>
    <xf numFmtId="166" fontId="7" fillId="0" borderId="6" xfId="0" applyNumberFormat="1" applyFont="1" applyFill="1" applyBorder="1" applyAlignment="1">
      <alignment horizontal="left" vertical="center"/>
    </xf>
    <xf numFmtId="0" fontId="13" fillId="0" borderId="6" xfId="0" applyFont="1" applyFill="1" applyBorder="1" applyAlignment="1">
      <alignment horizontal="left" vertical="center"/>
    </xf>
    <xf numFmtId="164" fontId="14" fillId="0" borderId="6" xfId="0" applyNumberFormat="1" applyFont="1" applyFill="1" applyBorder="1" applyAlignment="1">
      <alignment horizontal="center" vertical="center" wrapText="1"/>
    </xf>
    <xf numFmtId="166" fontId="8" fillId="0" borderId="6" xfId="1" applyNumberFormat="1" applyFont="1" applyFill="1" applyBorder="1" applyAlignment="1">
      <alignment vertical="center"/>
    </xf>
    <xf numFmtId="4" fontId="14" fillId="0" borderId="6" xfId="19" applyNumberFormat="1" applyFont="1" applyFill="1" applyBorder="1" applyAlignment="1" applyProtection="1">
      <alignment horizontal="left" vertical="center" wrapText="1"/>
      <protection locked="0"/>
    </xf>
    <xf numFmtId="4" fontId="14" fillId="0" borderId="6" xfId="25" applyNumberFormat="1" applyFont="1" applyFill="1" applyBorder="1" applyAlignment="1" applyProtection="1">
      <alignment horizontal="center" vertical="center"/>
      <protection locked="0"/>
    </xf>
    <xf numFmtId="4" fontId="14" fillId="0" borderId="6" xfId="2" applyNumberFormat="1" applyFont="1" applyFill="1" applyBorder="1" applyAlignment="1" applyProtection="1">
      <alignment horizontal="right" vertical="center"/>
      <protection locked="0"/>
    </xf>
    <xf numFmtId="4" fontId="14" fillId="0" borderId="6" xfId="19" applyNumberFormat="1" applyFont="1" applyFill="1" applyBorder="1" applyAlignment="1" applyProtection="1">
      <alignment horizontal="right" vertical="center"/>
      <protection locked="0"/>
    </xf>
    <xf numFmtId="0" fontId="14" fillId="0" borderId="7" xfId="0" applyFont="1" applyFill="1" applyBorder="1" applyAlignment="1" applyProtection="1">
      <alignment vertical="center"/>
      <protection locked="0"/>
    </xf>
    <xf numFmtId="9" fontId="14" fillId="0" borderId="6" xfId="26" applyFont="1" applyFill="1" applyBorder="1" applyAlignment="1" applyProtection="1">
      <alignment horizontal="center" vertical="center"/>
      <protection locked="0"/>
    </xf>
    <xf numFmtId="4" fontId="14" fillId="0" borderId="6" xfId="19" applyNumberFormat="1" applyFont="1" applyFill="1" applyBorder="1" applyAlignment="1" applyProtection="1">
      <alignment horizontal="right" vertical="center" wrapText="1"/>
      <protection locked="0"/>
    </xf>
    <xf numFmtId="0" fontId="14" fillId="0" borderId="6" xfId="23" applyFont="1" applyFill="1" applyBorder="1" applyAlignment="1" applyProtection="1">
      <alignment vertical="center"/>
      <protection locked="0"/>
    </xf>
    <xf numFmtId="9" fontId="14" fillId="0" borderId="6" xfId="23" applyNumberFormat="1" applyFont="1" applyFill="1" applyBorder="1" applyAlignment="1" applyProtection="1">
      <alignment horizontal="center" vertical="center"/>
      <protection locked="0"/>
    </xf>
    <xf numFmtId="1" fontId="7" fillId="0" borderId="6" xfId="0" applyNumberFormat="1" applyFont="1" applyFill="1" applyBorder="1" applyAlignment="1">
      <alignment vertical="center"/>
    </xf>
    <xf numFmtId="0" fontId="14" fillId="0" borderId="7" xfId="23" applyFont="1" applyFill="1" applyBorder="1" applyAlignment="1" applyProtection="1">
      <alignment horizontal="left" vertical="center" wrapText="1"/>
      <protection locked="0"/>
    </xf>
    <xf numFmtId="0" fontId="14" fillId="0" borderId="6" xfId="23" applyFont="1" applyFill="1" applyBorder="1" applyAlignment="1" applyProtection="1">
      <alignment horizontal="center" vertical="center"/>
      <protection locked="0"/>
    </xf>
    <xf numFmtId="9" fontId="7" fillId="0" borderId="6" xfId="0" applyNumberFormat="1" applyFont="1" applyFill="1" applyBorder="1" applyAlignment="1">
      <alignment vertical="center"/>
    </xf>
    <xf numFmtId="0" fontId="13" fillId="0" borderId="6" xfId="23" applyFont="1" applyFill="1" applyBorder="1" applyAlignment="1" applyProtection="1">
      <alignment vertical="center"/>
      <protection locked="0"/>
    </xf>
    <xf numFmtId="0" fontId="13" fillId="0" borderId="6" xfId="23" applyFont="1" applyFill="1" applyBorder="1" applyAlignment="1" applyProtection="1">
      <alignment horizontal="center" vertical="center" wrapText="1"/>
      <protection locked="0"/>
    </xf>
    <xf numFmtId="1" fontId="8" fillId="0" borderId="6" xfId="0" applyNumberFormat="1" applyFont="1" applyFill="1" applyBorder="1" applyAlignment="1">
      <alignment vertical="center"/>
    </xf>
    <xf numFmtId="4" fontId="14" fillId="0" borderId="6" xfId="28" applyNumberFormat="1" applyFont="1" applyFill="1" applyBorder="1" applyAlignment="1" applyProtection="1">
      <alignment horizontal="left" vertical="center" wrapText="1"/>
      <protection locked="0"/>
    </xf>
    <xf numFmtId="43" fontId="14" fillId="0" borderId="6" xfId="11" applyNumberFormat="1" applyFont="1" applyFill="1" applyBorder="1" applyAlignment="1" applyProtection="1">
      <alignment horizontal="right" vertical="center"/>
      <protection locked="0"/>
    </xf>
    <xf numFmtId="0" fontId="14" fillId="0" borderId="6" xfId="0" applyFont="1" applyFill="1" applyBorder="1" applyAlignment="1" applyProtection="1">
      <alignment horizontal="right" vertical="center"/>
      <protection locked="0"/>
    </xf>
    <xf numFmtId="9" fontId="14" fillId="0" borderId="6" xfId="0" applyNumberFormat="1" applyFont="1" applyFill="1" applyBorder="1" applyAlignment="1" applyProtection="1">
      <alignment horizontal="center" vertical="center"/>
      <protection locked="0"/>
    </xf>
    <xf numFmtId="0" fontId="13" fillId="0" borderId="7" xfId="0" applyFont="1" applyFill="1" applyBorder="1" applyAlignment="1" applyProtection="1">
      <alignment horizontal="left" vertical="center" wrapText="1"/>
      <protection locked="0"/>
    </xf>
    <xf numFmtId="0" fontId="14" fillId="0" borderId="6" xfId="23" applyFont="1" applyFill="1" applyBorder="1" applyAlignment="1" applyProtection="1">
      <alignment horizontal="left" vertical="center" wrapText="1"/>
      <protection locked="0"/>
    </xf>
    <xf numFmtId="9" fontId="14" fillId="0" borderId="6" xfId="27" applyFont="1" applyFill="1" applyBorder="1" applyAlignment="1" applyProtection="1">
      <alignment horizontal="center" vertical="center"/>
      <protection locked="0"/>
    </xf>
    <xf numFmtId="4" fontId="13" fillId="0" borderId="6" xfId="28" applyNumberFormat="1" applyFont="1" applyFill="1" applyBorder="1" applyAlignment="1" applyProtection="1">
      <alignment horizontal="left" vertical="center" wrapText="1"/>
      <protection locked="0"/>
    </xf>
    <xf numFmtId="0" fontId="14" fillId="0" borderId="6" xfId="0" applyFont="1" applyFill="1" applyBorder="1" applyAlignment="1">
      <alignment vertical="center"/>
    </xf>
    <xf numFmtId="4" fontId="14" fillId="0" borderId="6" xfId="8" applyNumberFormat="1" applyFont="1" applyFill="1" applyBorder="1" applyAlignment="1">
      <alignment horizontal="center" vertical="center" wrapText="1"/>
    </xf>
    <xf numFmtId="164" fontId="7" fillId="0" borderId="0" xfId="0" applyNumberFormat="1" applyFont="1" applyAlignment="1">
      <alignment vertical="center"/>
    </xf>
    <xf numFmtId="166" fontId="7" fillId="0" borderId="0" xfId="1" applyNumberFormat="1" applyFont="1" applyFill="1" applyBorder="1" applyAlignment="1">
      <alignment vertical="center"/>
    </xf>
    <xf numFmtId="166"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166" fontId="8" fillId="0" borderId="6" xfId="0" applyNumberFormat="1" applyFont="1" applyFill="1" applyBorder="1" applyAlignment="1">
      <alignment vertical="center"/>
    </xf>
    <xf numFmtId="166" fontId="8" fillId="0" borderId="0" xfId="0" applyNumberFormat="1" applyFont="1" applyFill="1" applyBorder="1" applyAlignment="1">
      <alignment vertical="center"/>
    </xf>
    <xf numFmtId="166" fontId="8" fillId="0" borderId="0" xfId="1" applyNumberFormat="1" applyFont="1" applyFill="1" applyBorder="1" applyAlignment="1">
      <alignment vertical="center"/>
    </xf>
    <xf numFmtId="166" fontId="7" fillId="0" borderId="7" xfId="1" applyNumberFormat="1" applyFont="1" applyFill="1" applyBorder="1" applyAlignment="1">
      <alignment vertical="center" wrapText="1"/>
    </xf>
    <xf numFmtId="166" fontId="7" fillId="0" borderId="0" xfId="1" applyNumberFormat="1" applyFont="1" applyFill="1" applyBorder="1" applyAlignment="1">
      <alignment vertical="center" wrapText="1"/>
    </xf>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9" fillId="0" borderId="0" xfId="0" applyFont="1" applyFill="1" applyBorder="1" applyAlignment="1">
      <alignment horizontal="center" vertical="center"/>
    </xf>
    <xf numFmtId="166" fontId="19" fillId="0" borderId="0" xfId="0" applyNumberFormat="1" applyFont="1" applyFill="1" applyBorder="1" applyAlignment="1">
      <alignment vertical="center"/>
    </xf>
    <xf numFmtId="0" fontId="8" fillId="0" borderId="0" xfId="0" applyFont="1" applyFill="1" applyBorder="1" applyAlignment="1">
      <alignment vertical="center" wrapText="1"/>
    </xf>
    <xf numFmtId="0" fontId="14" fillId="0" borderId="6" xfId="22" applyFont="1" applyFill="1" applyBorder="1" applyAlignment="1">
      <alignment horizontal="justify" vertical="center" wrapText="1"/>
    </xf>
    <xf numFmtId="172" fontId="14" fillId="0" borderId="6" xfId="22" applyNumberFormat="1" applyFont="1" applyFill="1" applyBorder="1" applyAlignment="1">
      <alignment horizontal="center" vertical="center" wrapText="1"/>
    </xf>
    <xf numFmtId="43" fontId="14" fillId="0" borderId="6" xfId="13" applyFont="1" applyFill="1" applyBorder="1" applyAlignment="1">
      <alignment horizontal="center" vertical="center"/>
    </xf>
    <xf numFmtId="43" fontId="14" fillId="0" borderId="6" xfId="4" applyNumberFormat="1" applyFont="1" applyFill="1" applyBorder="1" applyAlignment="1">
      <alignment horizontal="right" vertical="center" wrapText="1"/>
    </xf>
    <xf numFmtId="43" fontId="14" fillId="0" borderId="6" xfId="13" applyNumberFormat="1" applyFont="1" applyFill="1" applyBorder="1" applyAlignment="1">
      <alignment horizontal="right" vertical="center"/>
    </xf>
    <xf numFmtId="43" fontId="14" fillId="0" borderId="6" xfId="4" applyNumberFormat="1" applyFont="1" applyFill="1" applyBorder="1" applyAlignment="1">
      <alignment horizontal="center" vertical="center" wrapText="1"/>
    </xf>
    <xf numFmtId="0" fontId="14" fillId="0" borderId="6" xfId="19" applyFont="1" applyFill="1" applyBorder="1" applyAlignment="1">
      <alignment horizontal="left" vertical="center" wrapText="1"/>
    </xf>
    <xf numFmtId="164" fontId="7" fillId="0" borderId="6" xfId="0" applyNumberFormat="1" applyFont="1" applyFill="1" applyBorder="1" applyAlignment="1">
      <alignment vertical="center"/>
    </xf>
    <xf numFmtId="4" fontId="13" fillId="0" borderId="6" xfId="8" applyNumberFormat="1" applyFont="1" applyFill="1" applyBorder="1" applyAlignment="1">
      <alignment horizontal="left" vertical="center" wrapText="1"/>
    </xf>
    <xf numFmtId="9" fontId="13" fillId="0" borderId="6" xfId="27" applyFont="1" applyFill="1" applyBorder="1" applyAlignment="1">
      <alignment horizontal="center" vertical="center" wrapText="1"/>
    </xf>
    <xf numFmtId="43" fontId="13" fillId="0" borderId="6" xfId="4" applyNumberFormat="1" applyFont="1" applyFill="1" applyBorder="1" applyAlignment="1">
      <alignment horizontal="center" vertical="center" wrapText="1"/>
    </xf>
    <xf numFmtId="43" fontId="13" fillId="0" borderId="6" xfId="4" applyNumberFormat="1" applyFont="1" applyFill="1" applyBorder="1" applyAlignment="1">
      <alignment horizontal="right" vertical="center" wrapText="1"/>
    </xf>
    <xf numFmtId="0" fontId="13" fillId="0" borderId="6" xfId="19" applyFont="1" applyFill="1" applyBorder="1" applyAlignment="1">
      <alignment horizontal="left" vertical="center" wrapText="1"/>
    </xf>
    <xf numFmtId="0" fontId="19" fillId="0" borderId="6" xfId="0" applyFont="1" applyFill="1" applyBorder="1" applyAlignment="1">
      <alignment horizontal="center" vertical="center"/>
    </xf>
    <xf numFmtId="166" fontId="19" fillId="0" borderId="6" xfId="0" applyNumberFormat="1" applyFont="1" applyFill="1" applyBorder="1" applyAlignment="1">
      <alignment vertical="center"/>
    </xf>
    <xf numFmtId="0" fontId="8" fillId="0" borderId="5" xfId="0" applyNumberFormat="1" applyFont="1" applyFill="1" applyBorder="1" applyAlignment="1" applyProtection="1">
      <alignment horizontal="center" vertical="center"/>
    </xf>
    <xf numFmtId="9" fontId="7" fillId="0" borderId="6" xfId="0" applyNumberFormat="1" applyFont="1" applyFill="1" applyBorder="1" applyAlignment="1">
      <alignment horizontal="center" vertical="center"/>
    </xf>
    <xf numFmtId="2" fontId="7" fillId="0" borderId="6" xfId="0" applyNumberFormat="1" applyFont="1" applyFill="1" applyBorder="1" applyAlignment="1">
      <alignment horizontal="right" vertical="center"/>
    </xf>
    <xf numFmtId="0" fontId="20" fillId="0" borderId="6" xfId="21" applyFont="1" applyFill="1" applyBorder="1" applyAlignment="1" applyProtection="1">
      <alignment horizontal="justify" vertical="center"/>
      <protection locked="0"/>
    </xf>
    <xf numFmtId="172" fontId="14" fillId="0" borderId="6" xfId="21" applyNumberFormat="1" applyFont="1" applyFill="1" applyBorder="1" applyAlignment="1" applyProtection="1">
      <alignment horizontal="center" vertical="center" wrapText="1"/>
      <protection locked="0"/>
    </xf>
    <xf numFmtId="0" fontId="13" fillId="0" borderId="6" xfId="21" applyFont="1" applyFill="1" applyBorder="1" applyAlignment="1" applyProtection="1">
      <alignment horizontal="justify" vertical="center"/>
      <protection locked="0"/>
    </xf>
    <xf numFmtId="0" fontId="14" fillId="0" borderId="6" xfId="21" applyFont="1" applyFill="1" applyBorder="1" applyAlignment="1" applyProtection="1">
      <alignment horizontal="left" vertical="center"/>
      <protection locked="0"/>
    </xf>
    <xf numFmtId="0" fontId="14" fillId="0" borderId="6" xfId="21" applyFont="1" applyFill="1" applyBorder="1" applyAlignment="1" applyProtection="1">
      <alignment horizontal="left" vertical="center" wrapText="1"/>
      <protection locked="0"/>
    </xf>
    <xf numFmtId="43" fontId="14" fillId="0" borderId="6" xfId="11" applyFont="1" applyFill="1" applyBorder="1" applyAlignment="1" applyProtection="1">
      <alignment horizontal="right" vertical="center"/>
      <protection locked="0"/>
    </xf>
    <xf numFmtId="166" fontId="14" fillId="0" borderId="6" xfId="1" applyNumberFormat="1" applyFont="1" applyFill="1" applyBorder="1" applyAlignment="1" applyProtection="1">
      <alignment vertical="center"/>
      <protection locked="0"/>
    </xf>
    <xf numFmtId="166" fontId="14" fillId="0" borderId="6" xfId="1" applyNumberFormat="1" applyFont="1" applyFill="1" applyBorder="1" applyAlignment="1" applyProtection="1">
      <alignment horizontal="right" vertical="center"/>
      <protection locked="0"/>
    </xf>
    <xf numFmtId="0" fontId="14" fillId="0" borderId="6" xfId="21" applyFont="1" applyFill="1" applyBorder="1" applyAlignment="1" applyProtection="1">
      <alignment horizontal="justify" vertical="center"/>
      <protection locked="0"/>
    </xf>
    <xf numFmtId="0" fontId="14" fillId="0" borderId="6" xfId="21" applyFont="1" applyFill="1" applyBorder="1" applyAlignment="1" applyProtection="1">
      <alignment horizontal="justify" vertical="center" wrapText="1"/>
      <protection locked="0"/>
    </xf>
    <xf numFmtId="43" fontId="14" fillId="0" borderId="6" xfId="11"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172" fontId="13" fillId="0" borderId="6" xfId="21" applyNumberFormat="1" applyFont="1" applyFill="1" applyBorder="1" applyAlignment="1" applyProtection="1">
      <alignment horizontal="center" vertical="center" wrapText="1"/>
      <protection locked="0"/>
    </xf>
    <xf numFmtId="43" fontId="13" fillId="0" borderId="6" xfId="11" applyFont="1" applyFill="1" applyBorder="1" applyAlignment="1" applyProtection="1">
      <alignment horizontal="right" vertical="center"/>
      <protection locked="0"/>
    </xf>
    <xf numFmtId="43" fontId="13" fillId="0" borderId="6" xfId="11" applyFont="1" applyFill="1" applyBorder="1" applyAlignment="1" applyProtection="1">
      <alignment vertical="center"/>
      <protection locked="0"/>
    </xf>
    <xf numFmtId="166" fontId="13" fillId="0" borderId="6" xfId="1" applyNumberFormat="1" applyFont="1" applyFill="1" applyBorder="1" applyAlignment="1" applyProtection="1">
      <alignment horizontal="right" vertical="center"/>
      <protection locked="0"/>
    </xf>
    <xf numFmtId="0" fontId="8" fillId="3" borderId="6" xfId="0" applyFont="1" applyFill="1" applyBorder="1" applyAlignment="1">
      <alignment horizontal="left" vertical="center" wrapText="1"/>
    </xf>
    <xf numFmtId="167" fontId="14" fillId="0" borderId="6" xfId="11" applyNumberFormat="1" applyFont="1" applyFill="1" applyBorder="1" applyAlignment="1" applyProtection="1">
      <alignment horizontal="right" vertical="center"/>
      <protection locked="0"/>
    </xf>
    <xf numFmtId="0" fontId="8" fillId="3" borderId="17" xfId="0" applyFont="1" applyFill="1" applyBorder="1" applyAlignment="1">
      <alignment horizontal="center" vertical="center"/>
    </xf>
    <xf numFmtId="0" fontId="8" fillId="3" borderId="15" xfId="0" applyFont="1" applyFill="1" applyBorder="1" applyAlignment="1">
      <alignment horizontal="center" vertical="center"/>
    </xf>
    <xf numFmtId="0" fontId="19" fillId="3" borderId="15" xfId="0" applyFont="1" applyFill="1" applyBorder="1" applyAlignment="1">
      <alignment horizontal="center" vertical="center"/>
    </xf>
    <xf numFmtId="166" fontId="19" fillId="3" borderId="15" xfId="0" applyNumberFormat="1" applyFont="1" applyFill="1" applyBorder="1" applyAlignment="1">
      <alignment vertical="center"/>
    </xf>
    <xf numFmtId="0" fontId="8" fillId="3" borderId="16" xfId="0" applyFont="1" applyFill="1" applyBorder="1" applyAlignment="1">
      <alignment vertical="center" wrapText="1"/>
    </xf>
    <xf numFmtId="0" fontId="19" fillId="0" borderId="6" xfId="0" applyFont="1" applyBorder="1" applyAlignment="1">
      <alignment vertical="center"/>
    </xf>
    <xf numFmtId="0" fontId="13" fillId="0" borderId="5" xfId="0" applyFont="1" applyFill="1" applyBorder="1" applyAlignment="1" applyProtection="1">
      <alignment horizontal="center" vertical="center" wrapText="1"/>
      <protection locked="0"/>
    </xf>
    <xf numFmtId="0" fontId="14" fillId="0" borderId="6" xfId="19" applyFont="1" applyFill="1" applyBorder="1" applyAlignment="1" applyProtection="1">
      <alignment horizontal="center" vertical="center" wrapText="1"/>
      <protection locked="0"/>
    </xf>
    <xf numFmtId="0" fontId="14" fillId="0" borderId="6" xfId="0" applyFont="1" applyFill="1" applyBorder="1" applyAlignment="1" applyProtection="1">
      <alignment vertical="center"/>
      <protection locked="0"/>
    </xf>
    <xf numFmtId="0" fontId="14" fillId="0" borderId="6" xfId="19" applyFont="1" applyFill="1" applyBorder="1" applyAlignment="1" applyProtection="1">
      <alignment horizontal="center" vertical="center"/>
      <protection locked="0"/>
    </xf>
    <xf numFmtId="0" fontId="14" fillId="0" borderId="6" xfId="19" applyFont="1" applyFill="1" applyBorder="1" applyAlignment="1" applyProtection="1">
      <alignment horizontal="justify" vertical="center" wrapText="1"/>
      <protection locked="0"/>
    </xf>
    <xf numFmtId="167" fontId="14" fillId="0" borderId="6" xfId="13" applyNumberFormat="1" applyFont="1" applyFill="1" applyBorder="1" applyAlignment="1" applyProtection="1">
      <alignment horizontal="center" vertical="center"/>
      <protection locked="0"/>
    </xf>
    <xf numFmtId="0" fontId="14" fillId="0" borderId="6" xfId="19" applyFont="1" applyFill="1" applyBorder="1" applyAlignment="1" applyProtection="1">
      <alignment horizontal="left" vertical="center" wrapText="1"/>
      <protection locked="0"/>
    </xf>
    <xf numFmtId="173" fontId="14" fillId="0" borderId="6" xfId="11"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167" fontId="14" fillId="0" borderId="6" xfId="13" applyNumberFormat="1" applyFont="1" applyFill="1" applyBorder="1" applyAlignment="1" applyProtection="1">
      <alignment horizontal="left" vertical="center" wrapText="1"/>
      <protection locked="0"/>
    </xf>
    <xf numFmtId="43" fontId="14" fillId="0" borderId="6" xfId="19" applyNumberFormat="1" applyFont="1" applyFill="1" applyBorder="1" applyAlignment="1" applyProtection="1">
      <alignment vertical="center"/>
      <protection locked="0"/>
    </xf>
    <xf numFmtId="0" fontId="13" fillId="0" borderId="6" xfId="19" applyFont="1" applyFill="1" applyBorder="1" applyAlignment="1" applyProtection="1">
      <alignment horizontal="left" vertical="center" wrapText="1"/>
      <protection locked="0"/>
    </xf>
    <xf numFmtId="0" fontId="13" fillId="0" borderId="6" xfId="19" applyFont="1" applyFill="1" applyBorder="1" applyAlignment="1" applyProtection="1">
      <alignment horizontal="center" vertical="center"/>
      <protection locked="0"/>
    </xf>
    <xf numFmtId="167" fontId="13" fillId="0" borderId="6" xfId="13" applyNumberFormat="1" applyFont="1" applyFill="1" applyBorder="1" applyAlignment="1" applyProtection="1">
      <alignment horizontal="center" vertical="center"/>
      <protection locked="0"/>
    </xf>
    <xf numFmtId="0" fontId="7" fillId="0" borderId="5"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wrapText="1"/>
    </xf>
    <xf numFmtId="166" fontId="7" fillId="0" borderId="0" xfId="0" applyNumberFormat="1" applyFont="1" applyAlignment="1">
      <alignment vertical="center"/>
    </xf>
    <xf numFmtId="0" fontId="8" fillId="0" borderId="6" xfId="0" applyFont="1" applyBorder="1" applyAlignment="1">
      <alignment vertical="center" wrapText="1"/>
    </xf>
    <xf numFmtId="0" fontId="15" fillId="0" borderId="6" xfId="7" applyFont="1" applyFill="1" applyBorder="1" applyAlignment="1">
      <alignment horizontal="left" vertical="top" wrapText="1"/>
    </xf>
    <xf numFmtId="0" fontId="13" fillId="0" borderId="6" xfId="7" applyFont="1" applyFill="1" applyBorder="1" applyAlignment="1">
      <alignment horizontal="left" vertical="top" wrapText="1"/>
    </xf>
    <xf numFmtId="164" fontId="7" fillId="0" borderId="6" xfId="1" applyNumberFormat="1" applyFont="1" applyBorder="1" applyAlignment="1">
      <alignment horizontal="center" vertical="center"/>
    </xf>
    <xf numFmtId="0" fontId="8" fillId="3" borderId="6" xfId="0" applyFont="1" applyFill="1" applyBorder="1" applyAlignment="1">
      <alignment horizontal="left" vertical="center" wrapText="1"/>
    </xf>
    <xf numFmtId="9" fontId="7" fillId="0" borderId="6" xfId="0" applyNumberFormat="1" applyFont="1" applyBorder="1" applyAlignment="1">
      <alignment vertical="center"/>
    </xf>
    <xf numFmtId="2" fontId="14" fillId="0" borderId="6" xfId="19" applyNumberFormat="1" applyFont="1" applyFill="1" applyBorder="1" applyAlignment="1">
      <alignment horizontal="center" vertical="top" wrapText="1"/>
    </xf>
    <xf numFmtId="167" fontId="14" fillId="0" borderId="6" xfId="13" applyNumberFormat="1" applyFont="1" applyFill="1" applyBorder="1" applyAlignment="1">
      <alignment horizontal="center" vertical="center"/>
    </xf>
    <xf numFmtId="0" fontId="14" fillId="0" borderId="6" xfId="19" applyFont="1" applyFill="1" applyBorder="1" applyAlignment="1">
      <alignment horizontal="right" vertical="center"/>
    </xf>
    <xf numFmtId="0" fontId="14" fillId="0" borderId="6" xfId="0" applyFont="1" applyFill="1" applyBorder="1" applyProtection="1">
      <protection locked="0"/>
    </xf>
    <xf numFmtId="0" fontId="14" fillId="0" borderId="6" xfId="8" applyFont="1" applyFill="1" applyBorder="1" applyAlignment="1">
      <alignment horizontal="left" vertical="top"/>
    </xf>
    <xf numFmtId="0" fontId="14" fillId="0" borderId="6" xfId="8" applyFont="1" applyFill="1" applyBorder="1" applyAlignment="1">
      <alignment horizontal="center" vertical="top"/>
    </xf>
    <xf numFmtId="172" fontId="14" fillId="0" borderId="6" xfId="8" applyNumberFormat="1" applyFont="1" applyFill="1" applyBorder="1" applyAlignment="1">
      <alignment horizontal="right" vertical="top"/>
    </xf>
    <xf numFmtId="0" fontId="14" fillId="0" borderId="6" xfId="8" applyFont="1" applyFill="1" applyBorder="1" applyAlignment="1">
      <alignment horizontal="center" vertical="top" wrapText="1"/>
    </xf>
    <xf numFmtId="0" fontId="14" fillId="0" borderId="6" xfId="8" applyFont="1" applyFill="1" applyBorder="1" applyAlignment="1">
      <alignment horizontal="left" vertical="top" wrapText="1"/>
    </xf>
    <xf numFmtId="0" fontId="14" fillId="0" borderId="6" xfId="8" applyFont="1" applyFill="1" applyBorder="1" applyAlignment="1">
      <alignment horizontal="left" vertical="top" wrapText="1" indent="2"/>
    </xf>
    <xf numFmtId="167" fontId="14" fillId="0" borderId="6" xfId="11" applyNumberFormat="1" applyFont="1" applyFill="1" applyBorder="1" applyAlignment="1">
      <alignment horizontal="right" vertical="top"/>
    </xf>
    <xf numFmtId="0" fontId="14" fillId="0" borderId="6" xfId="8" applyFont="1" applyFill="1" applyBorder="1" applyAlignment="1">
      <alignment horizontal="left" vertical="top" indent="2"/>
    </xf>
    <xf numFmtId="9" fontId="14" fillId="0" borderId="6" xfId="8" applyNumberFormat="1" applyFont="1" applyFill="1" applyBorder="1" applyAlignment="1">
      <alignment horizontal="center" vertical="top" wrapText="1"/>
    </xf>
    <xf numFmtId="0" fontId="14" fillId="0" borderId="5" xfId="19" applyFont="1" applyFill="1" applyBorder="1" applyAlignment="1">
      <alignment horizontal="center" vertical="top" wrapText="1"/>
    </xf>
    <xf numFmtId="0" fontId="14" fillId="0" borderId="7" xfId="0" applyFont="1" applyFill="1" applyBorder="1" applyProtection="1">
      <protection locked="0"/>
    </xf>
    <xf numFmtId="0" fontId="14" fillId="0" borderId="5" xfId="0" applyFont="1" applyFill="1" applyBorder="1"/>
    <xf numFmtId="0" fontId="14" fillId="0" borderId="5" xfId="0" applyFont="1" applyFill="1" applyBorder="1" applyAlignment="1" applyProtection="1">
      <alignment horizontal="center"/>
      <protection locked="0"/>
    </xf>
    <xf numFmtId="2" fontId="7" fillId="0" borderId="6" xfId="0" applyNumberFormat="1" applyFont="1" applyBorder="1" applyAlignment="1">
      <alignment vertical="center"/>
    </xf>
    <xf numFmtId="166" fontId="0" fillId="0" borderId="0" xfId="0" applyNumberFormat="1"/>
    <xf numFmtId="0" fontId="5" fillId="0" borderId="0" xfId="29" applyFill="1" applyAlignment="1">
      <alignment vertical="center" wrapText="1"/>
    </xf>
    <xf numFmtId="0" fontId="7" fillId="0" borderId="6" xfId="29" applyFont="1" applyFill="1" applyBorder="1" applyAlignment="1">
      <alignment horizontal="center" vertical="center" wrapText="1"/>
    </xf>
    <xf numFmtId="166" fontId="7" fillId="0" borderId="6" xfId="1" applyNumberFormat="1" applyFont="1" applyFill="1" applyBorder="1" applyAlignment="1">
      <alignment vertical="center" wrapText="1"/>
    </xf>
    <xf numFmtId="0" fontId="21" fillId="0" borderId="0" xfId="29" applyFont="1" applyFill="1" applyAlignment="1">
      <alignment vertical="center" wrapText="1"/>
    </xf>
    <xf numFmtId="0" fontId="5" fillId="0" borderId="0" xfId="29" applyFill="1" applyAlignment="1">
      <alignment horizontal="center" vertical="center" wrapText="1"/>
    </xf>
    <xf numFmtId="1" fontId="5" fillId="0" borderId="0" xfId="29" applyNumberFormat="1" applyFill="1" applyAlignment="1">
      <alignment vertical="center" wrapText="1"/>
    </xf>
    <xf numFmtId="43" fontId="14" fillId="0" borderId="6" xfId="3" applyNumberFormat="1" applyFont="1" applyFill="1" applyBorder="1" applyAlignment="1">
      <alignment horizontal="left" vertical="center" wrapText="1"/>
    </xf>
    <xf numFmtId="0" fontId="17" fillId="0" borderId="0" xfId="0" applyFont="1" applyAlignment="1">
      <alignment vertical="top" wrapText="1"/>
    </xf>
    <xf numFmtId="166" fontId="7" fillId="0" borderId="18" xfId="0" applyNumberFormat="1" applyFont="1" applyFill="1" applyBorder="1" applyAlignment="1">
      <alignment vertical="center"/>
    </xf>
    <xf numFmtId="164" fontId="7" fillId="0" borderId="6" xfId="0" applyNumberFormat="1" applyFont="1" applyFill="1" applyBorder="1" applyAlignment="1">
      <alignment horizontal="center" vertical="center"/>
    </xf>
    <xf numFmtId="43" fontId="13" fillId="3" borderId="6" xfId="3" applyNumberFormat="1" applyFont="1" applyFill="1" applyBorder="1" applyAlignment="1">
      <alignment horizontal="left" vertical="center" wrapText="1"/>
    </xf>
    <xf numFmtId="0" fontId="11" fillId="3" borderId="6" xfId="2" applyFont="1" applyFill="1" applyBorder="1" applyAlignment="1">
      <alignment horizontal="center" vertical="center"/>
    </xf>
    <xf numFmtId="0" fontId="13" fillId="3" borderId="6" xfId="0" applyFont="1" applyFill="1" applyBorder="1" applyAlignment="1">
      <alignment horizontal="left" vertical="center" wrapText="1"/>
    </xf>
    <xf numFmtId="0" fontId="11" fillId="2" borderId="2" xfId="2" applyFont="1" applyFill="1" applyBorder="1" applyAlignment="1">
      <alignment horizontal="center" vertical="center" wrapText="1"/>
    </xf>
    <xf numFmtId="0" fontId="7" fillId="0" borderId="6" xfId="0" applyFont="1" applyBorder="1" applyAlignment="1">
      <alignment horizontal="center" vertical="center"/>
    </xf>
    <xf numFmtId="10" fontId="7" fillId="0" borderId="6" xfId="0" applyNumberFormat="1" applyFont="1" applyBorder="1" applyAlignment="1">
      <alignment vertical="center"/>
    </xf>
    <xf numFmtId="0" fontId="7" fillId="0" borderId="8" xfId="0" applyFont="1" applyBorder="1" applyAlignment="1">
      <alignment vertical="center"/>
    </xf>
    <xf numFmtId="9" fontId="7" fillId="0" borderId="9" xfId="0" applyNumberFormat="1" applyFont="1" applyBorder="1" applyAlignment="1">
      <alignment vertical="center"/>
    </xf>
    <xf numFmtId="0" fontId="7" fillId="0" borderId="7" xfId="0" applyFont="1" applyFill="1" applyBorder="1" applyAlignment="1">
      <alignment horizontal="left" vertical="center"/>
    </xf>
    <xf numFmtId="0" fontId="8" fillId="3" borderId="6" xfId="0" applyNumberFormat="1" applyFont="1" applyFill="1" applyBorder="1" applyAlignment="1">
      <alignment horizontal="left" vertical="center" wrapText="1"/>
    </xf>
    <xf numFmtId="170" fontId="7" fillId="0" borderId="5" xfId="0" applyNumberFormat="1" applyFont="1" applyBorder="1" applyAlignment="1">
      <alignment horizontal="center"/>
    </xf>
    <xf numFmtId="2" fontId="7" fillId="0" borderId="6" xfId="0" applyNumberFormat="1" applyFont="1" applyBorder="1" applyAlignment="1">
      <alignment horizontal="right" vertical="center"/>
    </xf>
    <xf numFmtId="2" fontId="7" fillId="0" borderId="6" xfId="0" applyNumberFormat="1" applyFont="1" applyBorder="1" applyAlignment="1">
      <alignment horizontal="right" vertical="center" wrapText="1"/>
    </xf>
    <xf numFmtId="0" fontId="14" fillId="0" borderId="7" xfId="0" applyFont="1" applyFill="1" applyBorder="1" applyAlignment="1">
      <alignment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right" vertical="center"/>
    </xf>
    <xf numFmtId="2" fontId="23" fillId="0" borderId="6" xfId="0" applyNumberFormat="1" applyFont="1" applyBorder="1" applyAlignment="1">
      <alignment horizontal="right" vertical="center"/>
    </xf>
    <xf numFmtId="2" fontId="8" fillId="0" borderId="6" xfId="0" applyNumberFormat="1" applyFont="1" applyBorder="1" applyAlignment="1">
      <alignment horizontal="right" vertical="center"/>
    </xf>
    <xf numFmtId="2" fontId="13" fillId="0" borderId="6" xfId="0" applyNumberFormat="1" applyFont="1" applyFill="1" applyBorder="1" applyAlignment="1">
      <alignment horizontal="right" vertical="center" wrapText="1"/>
    </xf>
    <xf numFmtId="2" fontId="14" fillId="0" borderId="18" xfId="0" applyNumberFormat="1" applyFont="1" applyFill="1" applyBorder="1" applyAlignment="1">
      <alignment horizontal="right" vertical="center" wrapText="1"/>
    </xf>
    <xf numFmtId="2" fontId="7" fillId="0" borderId="18" xfId="0" applyNumberFormat="1" applyFont="1" applyBorder="1" applyAlignment="1">
      <alignment horizontal="right" vertical="center"/>
    </xf>
    <xf numFmtId="2" fontId="7" fillId="0" borderId="18" xfId="0" applyNumberFormat="1" applyFont="1" applyFill="1" applyBorder="1" applyAlignment="1">
      <alignment horizontal="right" vertical="center"/>
    </xf>
    <xf numFmtId="166" fontId="7" fillId="0" borderId="6" xfId="0" applyNumberFormat="1" applyFont="1" applyBorder="1" applyAlignment="1">
      <alignment horizontal="right" vertical="center"/>
    </xf>
    <xf numFmtId="0" fontId="7" fillId="0" borderId="15" xfId="0" applyFont="1" applyBorder="1" applyAlignment="1">
      <alignment vertical="top" wrapText="1"/>
    </xf>
    <xf numFmtId="167" fontId="13" fillId="0" borderId="6" xfId="4" applyNumberFormat="1" applyFont="1" applyFill="1" applyBorder="1" applyAlignment="1">
      <alignment horizontal="center" vertical="center" wrapText="1"/>
    </xf>
    <xf numFmtId="167" fontId="14" fillId="0" borderId="6" xfId="4" applyNumberFormat="1" applyFont="1" applyFill="1" applyBorder="1" applyAlignment="1">
      <alignment horizontal="center" vertical="center" wrapText="1"/>
    </xf>
    <xf numFmtId="0" fontId="7" fillId="0" borderId="13" xfId="0" applyFont="1" applyBorder="1" applyAlignment="1">
      <alignment vertical="top" wrapText="1"/>
    </xf>
    <xf numFmtId="2" fontId="7" fillId="0" borderId="6" xfId="0" applyNumberFormat="1" applyFont="1" applyBorder="1" applyAlignment="1">
      <alignment vertical="top" wrapText="1"/>
    </xf>
    <xf numFmtId="0" fontId="8" fillId="3" borderId="15" xfId="0" applyFont="1" applyFill="1" applyBorder="1" applyAlignment="1">
      <alignment horizontal="center" vertical="center" wrapText="1"/>
    </xf>
    <xf numFmtId="0" fontId="8" fillId="3" borderId="15" xfId="0" applyFont="1" applyFill="1" applyBorder="1" applyAlignment="1">
      <alignment vertical="top" wrapText="1"/>
    </xf>
    <xf numFmtId="0" fontId="7" fillId="0" borderId="12" xfId="0" applyFont="1" applyBorder="1" applyAlignment="1">
      <alignment horizontal="center" vertical="top" wrapText="1"/>
    </xf>
    <xf numFmtId="0" fontId="8" fillId="0" borderId="13" xfId="0" applyFont="1" applyBorder="1" applyAlignment="1">
      <alignment horizontal="center" vertical="center" wrapText="1"/>
    </xf>
    <xf numFmtId="0" fontId="8" fillId="0" borderId="13" xfId="0" applyFont="1" applyBorder="1" applyAlignment="1">
      <alignment vertical="top" wrapText="1"/>
    </xf>
    <xf numFmtId="0" fontId="0" fillId="0" borderId="14" xfId="0" applyFont="1" applyBorder="1" applyAlignment="1">
      <alignment vertical="top" wrapText="1"/>
    </xf>
    <xf numFmtId="0" fontId="7" fillId="0" borderId="5" xfId="0" applyFont="1" applyBorder="1" applyAlignment="1">
      <alignment horizontal="center" vertical="top" wrapText="1"/>
    </xf>
    <xf numFmtId="2" fontId="7" fillId="0" borderId="6" xfId="0" applyNumberFormat="1" applyFont="1" applyFill="1" applyBorder="1" applyAlignment="1">
      <alignment vertical="top" wrapText="1"/>
    </xf>
    <xf numFmtId="9" fontId="7" fillId="0" borderId="6" xfId="0" applyNumberFormat="1" applyFont="1" applyBorder="1" applyAlignment="1">
      <alignment horizontal="right" vertical="top"/>
    </xf>
    <xf numFmtId="2" fontId="7" fillId="0" borderId="6" xfId="0" applyNumberFormat="1" applyFont="1" applyBorder="1" applyAlignment="1">
      <alignment horizontal="right" vertical="top"/>
    </xf>
    <xf numFmtId="2" fontId="7" fillId="0" borderId="7" xfId="0" applyNumberFormat="1" applyFont="1" applyBorder="1" applyAlignment="1">
      <alignment horizontal="right" vertical="top"/>
    </xf>
    <xf numFmtId="0" fontId="0" fillId="0" borderId="6" xfId="0" applyFont="1" applyBorder="1"/>
    <xf numFmtId="0" fontId="0" fillId="0" borderId="7" xfId="0" applyFont="1" applyBorder="1"/>
    <xf numFmtId="9" fontId="7" fillId="0" borderId="6" xfId="0" applyNumberFormat="1" applyFont="1" applyBorder="1" applyAlignment="1">
      <alignment vertical="top" wrapText="1"/>
    </xf>
    <xf numFmtId="0" fontId="7" fillId="0" borderId="17" xfId="0" applyFont="1" applyBorder="1" applyAlignment="1">
      <alignment horizontal="center" vertical="top" wrapText="1"/>
    </xf>
    <xf numFmtId="2" fontId="7" fillId="0" borderId="15" xfId="0" applyNumberFormat="1" applyFont="1" applyFill="1" applyBorder="1" applyAlignment="1">
      <alignment vertical="top" wrapText="1"/>
    </xf>
    <xf numFmtId="9" fontId="7" fillId="0" borderId="15" xfId="0" applyNumberFormat="1" applyFont="1" applyBorder="1" applyAlignment="1">
      <alignment vertical="top" wrapText="1"/>
    </xf>
    <xf numFmtId="2" fontId="7" fillId="0" borderId="15" xfId="0" applyNumberFormat="1" applyFont="1" applyBorder="1" applyAlignment="1">
      <alignment horizontal="right" vertical="top"/>
    </xf>
    <xf numFmtId="2" fontId="7" fillId="0" borderId="15" xfId="0" applyNumberFormat="1" applyFont="1" applyBorder="1" applyAlignment="1">
      <alignment vertical="top" wrapText="1"/>
    </xf>
    <xf numFmtId="2" fontId="7" fillId="0" borderId="15" xfId="0" applyNumberFormat="1" applyFont="1" applyFill="1" applyBorder="1" applyAlignment="1">
      <alignment horizontal="right" vertical="top"/>
    </xf>
    <xf numFmtId="2" fontId="7" fillId="0" borderId="16" xfId="0" applyNumberFormat="1" applyFont="1" applyBorder="1" applyAlignment="1">
      <alignment horizontal="right" vertical="top"/>
    </xf>
    <xf numFmtId="9" fontId="0" fillId="0" borderId="6" xfId="0" applyNumberFormat="1" applyFont="1" applyBorder="1"/>
    <xf numFmtId="9" fontId="0" fillId="0" borderId="15" xfId="0" applyNumberFormat="1" applyFont="1" applyBorder="1"/>
    <xf numFmtId="9" fontId="7" fillId="0" borderId="15" xfId="0" applyNumberFormat="1" applyFont="1" applyBorder="1" applyAlignment="1">
      <alignment horizontal="right" vertical="top"/>
    </xf>
    <xf numFmtId="2" fontId="14" fillId="0" borderId="6" xfId="0" applyNumberFormat="1" applyFont="1" applyFill="1" applyBorder="1" applyAlignment="1">
      <alignment horizontal="left" vertical="top" wrapText="1"/>
    </xf>
    <xf numFmtId="1" fontId="14" fillId="0" borderId="6" xfId="0" applyNumberFormat="1" applyFont="1" applyFill="1" applyBorder="1" applyAlignment="1">
      <alignment horizontal="left" vertical="top" wrapText="1"/>
    </xf>
    <xf numFmtId="0" fontId="5" fillId="0" borderId="0" xfId="29" applyFill="1" applyBorder="1" applyAlignment="1">
      <alignment vertical="center" wrapText="1"/>
    </xf>
    <xf numFmtId="43" fontId="13" fillId="0" borderId="0" xfId="3" applyNumberFormat="1" applyFont="1" applyFill="1" applyBorder="1" applyAlignment="1">
      <alignment horizontal="left" vertical="center" wrapText="1"/>
    </xf>
    <xf numFmtId="0" fontId="7" fillId="0" borderId="21"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167" fontId="14" fillId="0" borderId="6" xfId="3" applyNumberFormat="1" applyFont="1" applyFill="1" applyBorder="1" applyAlignment="1">
      <alignment horizontal="left" vertical="center" wrapText="1"/>
    </xf>
    <xf numFmtId="165" fontId="7" fillId="0" borderId="0" xfId="0" applyNumberFormat="1" applyFont="1" applyAlignment="1">
      <alignment vertical="center"/>
    </xf>
    <xf numFmtId="166" fontId="7" fillId="0" borderId="7" xfId="1" applyNumberFormat="1" applyFont="1" applyFill="1" applyBorder="1" applyAlignment="1">
      <alignment horizontal="center" vertical="center"/>
    </xf>
    <xf numFmtId="166" fontId="7" fillId="0" borderId="6" xfId="1" applyNumberFormat="1" applyFont="1" applyBorder="1" applyAlignment="1">
      <alignment vertical="center"/>
    </xf>
    <xf numFmtId="0" fontId="7" fillId="0" borderId="6" xfId="0" applyFont="1" applyFill="1" applyBorder="1" applyAlignment="1">
      <alignment horizontal="center" vertical="center" wrapText="1"/>
    </xf>
    <xf numFmtId="2" fontId="14" fillId="0" borderId="6" xfId="3" applyNumberFormat="1" applyFont="1" applyFill="1" applyBorder="1" applyAlignment="1">
      <alignment horizontal="left" vertical="center" wrapText="1"/>
    </xf>
    <xf numFmtId="164" fontId="7" fillId="0" borderId="0" xfId="1" applyFont="1" applyAlignment="1">
      <alignment vertical="center"/>
    </xf>
    <xf numFmtId="0" fontId="10" fillId="2" borderId="0" xfId="2" applyFont="1" applyFill="1" applyBorder="1" applyAlignment="1">
      <alignment horizontal="center" vertical="center"/>
    </xf>
    <xf numFmtId="0" fontId="4" fillId="0" borderId="6" xfId="0" applyNumberFormat="1" applyFont="1" applyFill="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2" fillId="0" borderId="6" xfId="0" applyFont="1" applyFill="1" applyBorder="1" applyAlignment="1">
      <alignment horizontal="left" vertical="center" wrapText="1"/>
    </xf>
    <xf numFmtId="43" fontId="0" fillId="0" borderId="0" xfId="0" applyNumberFormat="1"/>
    <xf numFmtId="167" fontId="13" fillId="4" borderId="23" xfId="4"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wrapText="1"/>
    </xf>
    <xf numFmtId="166" fontId="1" fillId="0" borderId="6" xfId="1" applyNumberFormat="1" applyFont="1" applyBorder="1" applyAlignment="1">
      <alignment horizontal="center" vertical="center"/>
    </xf>
    <xf numFmtId="43" fontId="7" fillId="0" borderId="0" xfId="0" applyNumberFormat="1" applyFont="1"/>
    <xf numFmtId="43" fontId="7" fillId="0" borderId="0" xfId="0" applyNumberFormat="1" applyFont="1" applyAlignment="1">
      <alignment vertical="center"/>
    </xf>
    <xf numFmtId="0" fontId="0" fillId="0" borderId="32" xfId="0" applyBorder="1"/>
    <xf numFmtId="0" fontId="0" fillId="0" borderId="35" xfId="0" applyBorder="1"/>
    <xf numFmtId="0" fontId="1" fillId="0" borderId="6" xfId="0" applyNumberFormat="1" applyFont="1" applyFill="1" applyBorder="1" applyAlignment="1">
      <alignment horizontal="left" vertical="center" wrapText="1"/>
    </xf>
    <xf numFmtId="43" fontId="5" fillId="0" borderId="0" xfId="29" applyNumberFormat="1" applyFill="1" applyAlignment="1">
      <alignment vertical="center" wrapText="1"/>
    </xf>
    <xf numFmtId="0" fontId="1" fillId="0" borderId="6" xfId="0" applyFont="1" applyFill="1" applyBorder="1" applyAlignment="1">
      <alignment vertical="center" wrapText="1"/>
    </xf>
    <xf numFmtId="0" fontId="7" fillId="0" borderId="24" xfId="0" applyFont="1" applyBorder="1" applyAlignment="1">
      <alignment horizontal="center" vertical="center"/>
    </xf>
    <xf numFmtId="0" fontId="21" fillId="0" borderId="0" xfId="29" applyFont="1" applyFill="1" applyBorder="1" applyAlignment="1">
      <alignment vertical="center" wrapText="1"/>
    </xf>
    <xf numFmtId="0" fontId="11" fillId="3" borderId="24" xfId="2" applyFont="1" applyFill="1" applyBorder="1" applyAlignment="1">
      <alignment horizontal="center" vertical="center"/>
    </xf>
    <xf numFmtId="43" fontId="13" fillId="3" borderId="25" xfId="3" applyNumberFormat="1" applyFont="1" applyFill="1" applyBorder="1" applyAlignment="1">
      <alignment horizontal="left" vertical="center" wrapText="1"/>
    </xf>
    <xf numFmtId="0" fontId="0" fillId="0" borderId="0" xfId="0" applyBorder="1"/>
    <xf numFmtId="0" fontId="24" fillId="0" borderId="0" xfId="0" applyFont="1" applyBorder="1"/>
    <xf numFmtId="0" fontId="11" fillId="0" borderId="0" xfId="2" applyFont="1" applyFill="1" applyBorder="1" applyAlignment="1">
      <alignment horizontal="center" vertical="center" wrapText="1"/>
    </xf>
    <xf numFmtId="0" fontId="0" fillId="4" borderId="0" xfId="0" applyFill="1" applyBorder="1"/>
    <xf numFmtId="0" fontId="7" fillId="0" borderId="46" xfId="0" applyFont="1" applyBorder="1" applyAlignment="1">
      <alignment horizontal="center" vertical="center"/>
    </xf>
    <xf numFmtId="0" fontId="1" fillId="0" borderId="0" xfId="0" applyFont="1" applyBorder="1" applyAlignment="1">
      <alignment horizontal="left" vertical="center" wrapText="1"/>
    </xf>
    <xf numFmtId="43" fontId="13" fillId="5" borderId="6" xfId="3" applyNumberFormat="1" applyFont="1" applyFill="1" applyBorder="1" applyAlignment="1">
      <alignment horizontal="left" vertical="center" wrapText="1"/>
    </xf>
    <xf numFmtId="0" fontId="1" fillId="5" borderId="6" xfId="0" applyFont="1" applyFill="1" applyBorder="1" applyAlignment="1">
      <alignment horizontal="center" vertical="center"/>
    </xf>
    <xf numFmtId="166" fontId="1" fillId="5" borderId="6" xfId="1" applyNumberFormat="1" applyFont="1" applyFill="1" applyBorder="1" applyAlignment="1">
      <alignment horizontal="center" vertical="center"/>
    </xf>
    <xf numFmtId="0" fontId="8" fillId="5" borderId="6" xfId="0" applyFont="1" applyFill="1" applyBorder="1" applyAlignment="1">
      <alignment vertical="center" wrapText="1"/>
    </xf>
    <xf numFmtId="170" fontId="1" fillId="0" borderId="6" xfId="0" applyNumberFormat="1" applyFont="1" applyBorder="1" applyAlignment="1">
      <alignment horizontal="center" vertical="center"/>
    </xf>
    <xf numFmtId="166" fontId="1" fillId="0" borderId="6" xfId="1" applyNumberFormat="1" applyFont="1" applyFill="1" applyBorder="1" applyAlignment="1">
      <alignment horizontal="center" vertical="center"/>
    </xf>
    <xf numFmtId="166" fontId="14" fillId="0" borderId="6" xfId="1" applyNumberFormat="1" applyFont="1" applyFill="1" applyBorder="1" applyAlignment="1">
      <alignment horizontal="center" vertical="center"/>
    </xf>
    <xf numFmtId="2" fontId="1" fillId="0" borderId="6" xfId="0" applyNumberFormat="1" applyFont="1" applyBorder="1" applyAlignment="1">
      <alignment horizontal="center" vertical="center"/>
    </xf>
    <xf numFmtId="0" fontId="14" fillId="0" borderId="6" xfId="0" applyFont="1" applyBorder="1" applyAlignment="1">
      <alignment vertical="center" wrapText="1"/>
    </xf>
    <xf numFmtId="0" fontId="1" fillId="0" borderId="6" xfId="0" applyFont="1" applyFill="1" applyBorder="1" applyAlignment="1">
      <alignment horizontal="center" vertical="center"/>
    </xf>
    <xf numFmtId="0" fontId="1" fillId="0" borderId="6" xfId="0" applyFont="1" applyBorder="1" applyAlignment="1">
      <alignment vertical="center"/>
    </xf>
    <xf numFmtId="0" fontId="11" fillId="5" borderId="6" xfId="2" applyFont="1" applyFill="1" applyBorder="1" applyAlignment="1">
      <alignment horizontal="left" vertical="center"/>
    </xf>
    <xf numFmtId="0" fontId="7" fillId="5" borderId="6" xfId="0" applyFont="1" applyFill="1" applyBorder="1" applyAlignment="1">
      <alignment horizontal="center" vertical="center"/>
    </xf>
    <xf numFmtId="167" fontId="14" fillId="5" borderId="6" xfId="4"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43" fontId="7" fillId="0" borderId="0" xfId="0" applyNumberFormat="1" applyFont="1" applyBorder="1" applyAlignment="1">
      <alignment vertical="center"/>
    </xf>
    <xf numFmtId="43" fontId="0" fillId="0" borderId="0" xfId="0" applyNumberFormat="1" applyBorder="1"/>
    <xf numFmtId="0" fontId="1" fillId="0" borderId="0" xfId="0" applyFont="1" applyFill="1" applyBorder="1" applyAlignment="1">
      <alignment horizontal="lef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xf>
    <xf numFmtId="166" fontId="14" fillId="0" borderId="13" xfId="1" applyNumberFormat="1" applyFont="1" applyFill="1" applyBorder="1" applyAlignment="1">
      <alignment horizontal="center" vertical="center" wrapText="1"/>
    </xf>
    <xf numFmtId="43" fontId="13" fillId="2" borderId="0" xfId="3" applyNumberFormat="1" applyFont="1" applyFill="1" applyBorder="1" applyAlignment="1">
      <alignment horizontal="center" vertical="center" wrapText="1"/>
    </xf>
    <xf numFmtId="0" fontId="7" fillId="5" borderId="46" xfId="0" applyFont="1" applyFill="1" applyBorder="1" applyAlignment="1">
      <alignment horizontal="center" vertical="center"/>
    </xf>
    <xf numFmtId="0" fontId="0" fillId="0" borderId="0" xfId="0" applyBorder="1" applyAlignment="1">
      <alignment horizontal="center" vertical="center"/>
    </xf>
    <xf numFmtId="43" fontId="5" fillId="0" borderId="0" xfId="29" applyNumberFormat="1" applyFill="1" applyBorder="1" applyAlignment="1">
      <alignment vertical="center" wrapText="1"/>
    </xf>
    <xf numFmtId="0" fontId="11" fillId="5" borderId="23" xfId="2" applyFont="1" applyFill="1" applyBorder="1" applyAlignment="1">
      <alignment horizontal="left" vertical="center"/>
    </xf>
    <xf numFmtId="43" fontId="13" fillId="5" borderId="23" xfId="3" applyNumberFormat="1" applyFont="1" applyFill="1" applyBorder="1" applyAlignment="1">
      <alignment horizontal="left" vertical="center" wrapText="1"/>
    </xf>
    <xf numFmtId="0" fontId="15" fillId="0" borderId="6" xfId="2" applyFont="1" applyFill="1" applyBorder="1" applyAlignment="1">
      <alignment horizontal="center" vertical="center"/>
    </xf>
    <xf numFmtId="0" fontId="15" fillId="0" borderId="6" xfId="2" applyFont="1" applyFill="1" applyBorder="1" applyAlignment="1">
      <alignment horizontal="center" vertical="center" wrapText="1"/>
    </xf>
    <xf numFmtId="0" fontId="7" fillId="0" borderId="7" xfId="0" applyFont="1" applyBorder="1" applyAlignment="1">
      <alignment horizontal="center" vertical="center"/>
    </xf>
    <xf numFmtId="0" fontId="1" fillId="0" borderId="6" xfId="0" applyFont="1" applyBorder="1" applyAlignment="1">
      <alignment wrapText="1"/>
    </xf>
    <xf numFmtId="0" fontId="7" fillId="0" borderId="9" xfId="0" applyFont="1" applyBorder="1" applyAlignment="1">
      <alignment vertical="center" wrapText="1"/>
    </xf>
    <xf numFmtId="166" fontId="7" fillId="0" borderId="9" xfId="1" applyNumberFormat="1" applyFont="1" applyBorder="1" applyAlignment="1">
      <alignment horizontal="center" vertical="center"/>
    </xf>
    <xf numFmtId="166" fontId="7" fillId="0" borderId="9" xfId="1" applyNumberFormat="1" applyFont="1" applyFill="1" applyBorder="1" applyAlignment="1">
      <alignment vertical="center"/>
    </xf>
    <xf numFmtId="166" fontId="7" fillId="0" borderId="9" xfId="1"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0" fillId="2" borderId="0" xfId="2" applyFont="1" applyFill="1" applyBorder="1" applyAlignment="1">
      <alignment horizontal="center" vertical="center"/>
    </xf>
    <xf numFmtId="166" fontId="1" fillId="0" borderId="9" xfId="1" applyNumberFormat="1" applyFont="1" applyFill="1" applyBorder="1" applyAlignment="1">
      <alignment horizontal="center" vertical="center"/>
    </xf>
    <xf numFmtId="0" fontId="1" fillId="0" borderId="9" xfId="0" applyFont="1" applyFill="1" applyBorder="1" applyAlignment="1">
      <alignment vertical="center" wrapText="1"/>
    </xf>
    <xf numFmtId="166" fontId="1" fillId="0" borderId="0" xfId="1" applyNumberFormat="1" applyFont="1" applyFill="1" applyBorder="1" applyAlignment="1">
      <alignment horizontal="center" vertical="center" wrapText="1"/>
    </xf>
    <xf numFmtId="167" fontId="14" fillId="0" borderId="0" xfId="4" applyNumberFormat="1" applyFont="1" applyFill="1" applyBorder="1" applyAlignment="1">
      <alignment horizontal="center" vertical="center" wrapText="1"/>
    </xf>
    <xf numFmtId="0" fontId="1" fillId="0" borderId="0" xfId="0" applyFont="1" applyFill="1" applyBorder="1" applyAlignment="1">
      <alignment vertical="center"/>
    </xf>
    <xf numFmtId="0" fontId="7" fillId="0" borderId="63" xfId="0" applyFont="1" applyBorder="1" applyAlignment="1">
      <alignment horizontal="center" vertical="center"/>
    </xf>
    <xf numFmtId="0" fontId="1" fillId="0" borderId="9" xfId="0" applyFont="1" applyBorder="1" applyAlignment="1">
      <alignment horizontal="left" vertical="center" wrapText="1"/>
    </xf>
    <xf numFmtId="43" fontId="13" fillId="4" borderId="22" xfId="3" applyNumberFormat="1" applyFont="1" applyFill="1" applyBorder="1" applyAlignment="1">
      <alignment horizontal="center" vertical="center" wrapText="1"/>
    </xf>
    <xf numFmtId="0" fontId="8" fillId="0" borderId="0" xfId="0" applyFont="1" applyBorder="1" applyAlignment="1">
      <alignment vertical="center"/>
    </xf>
    <xf numFmtId="0" fontId="11" fillId="3" borderId="47" xfId="2" applyFont="1" applyFill="1" applyBorder="1" applyAlignment="1">
      <alignment horizontal="center" vertical="center"/>
    </xf>
    <xf numFmtId="0" fontId="15" fillId="2" borderId="47" xfId="2" applyFont="1" applyFill="1" applyBorder="1" applyAlignment="1">
      <alignment horizontal="center" vertical="center"/>
    </xf>
    <xf numFmtId="0" fontId="7" fillId="0" borderId="47" xfId="0" applyFont="1" applyBorder="1" applyAlignment="1">
      <alignment horizontal="center" vertical="center"/>
    </xf>
    <xf numFmtId="0" fontId="7" fillId="0" borderId="65" xfId="0" applyFont="1" applyBorder="1" applyAlignment="1">
      <alignment horizontal="center" vertical="center"/>
    </xf>
    <xf numFmtId="0" fontId="15" fillId="0" borderId="24" xfId="2" applyFont="1" applyFill="1" applyBorder="1" applyAlignment="1">
      <alignment horizontal="center" vertical="center"/>
    </xf>
    <xf numFmtId="0" fontId="7" fillId="0" borderId="13" xfId="0" applyFont="1" applyBorder="1" applyAlignment="1">
      <alignment vertical="center" wrapText="1"/>
    </xf>
    <xf numFmtId="0" fontId="7" fillId="0" borderId="13" xfId="0" applyFont="1" applyBorder="1" applyAlignment="1">
      <alignment horizontal="center" vertical="center"/>
    </xf>
    <xf numFmtId="166" fontId="7" fillId="0" borderId="13" xfId="1" applyNumberFormat="1" applyFont="1" applyBorder="1" applyAlignment="1">
      <alignment horizontal="center" vertical="center"/>
    </xf>
    <xf numFmtId="166" fontId="7" fillId="0" borderId="13" xfId="1"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7" fillId="0" borderId="78" xfId="0" applyFont="1" applyBorder="1" applyAlignment="1">
      <alignment horizontal="center" vertical="center"/>
    </xf>
    <xf numFmtId="0" fontId="7" fillId="0" borderId="65" xfId="0" applyFont="1" applyFill="1" applyBorder="1" applyAlignment="1">
      <alignment horizontal="center" vertical="center"/>
    </xf>
    <xf numFmtId="0" fontId="7" fillId="0" borderId="6" xfId="0" applyFont="1" applyBorder="1" applyAlignment="1">
      <alignment horizontal="center" vertical="center"/>
    </xf>
    <xf numFmtId="0" fontId="18" fillId="7" borderId="31" xfId="0" applyFont="1" applyFill="1" applyBorder="1" applyAlignment="1">
      <alignment horizontal="center" vertical="center" wrapText="1"/>
    </xf>
    <xf numFmtId="0" fontId="27" fillId="0" borderId="31" xfId="0" applyFont="1" applyBorder="1" applyAlignment="1">
      <alignment vertical="center"/>
    </xf>
    <xf numFmtId="0" fontId="27" fillId="0" borderId="31" xfId="0" applyFont="1" applyBorder="1" applyAlignment="1">
      <alignment horizontal="right" vertical="center"/>
    </xf>
    <xf numFmtId="0" fontId="18" fillId="0" borderId="31" xfId="0" applyFont="1" applyBorder="1" applyAlignment="1">
      <alignment horizontal="center" vertical="center"/>
    </xf>
    <xf numFmtId="0" fontId="18" fillId="0" borderId="79" xfId="0" applyFont="1" applyBorder="1" applyAlignment="1">
      <alignment horizontal="center" vertical="center"/>
    </xf>
    <xf numFmtId="0" fontId="27" fillId="0" borderId="33" xfId="0" applyFont="1" applyBorder="1"/>
    <xf numFmtId="0" fontId="27" fillId="0" borderId="0" xfId="0" applyFont="1"/>
    <xf numFmtId="0" fontId="18" fillId="7" borderId="32" xfId="0" applyFont="1" applyFill="1" applyBorder="1" applyAlignment="1">
      <alignment horizontal="center" vertical="center" wrapText="1"/>
    </xf>
    <xf numFmtId="164" fontId="27" fillId="0" borderId="32" xfId="1" applyNumberFormat="1" applyFont="1" applyBorder="1" applyAlignment="1">
      <alignment vertical="center"/>
    </xf>
    <xf numFmtId="164" fontId="27" fillId="0" borderId="81" xfId="1" applyNumberFormat="1" applyFont="1" applyBorder="1" applyAlignment="1">
      <alignment vertical="center"/>
    </xf>
    <xf numFmtId="164" fontId="18" fillId="0" borderId="35" xfId="0" applyNumberFormat="1" applyFont="1" applyBorder="1" applyAlignment="1">
      <alignment vertical="center"/>
    </xf>
    <xf numFmtId="0" fontId="0" fillId="0" borderId="0" xfId="0" applyFill="1" applyBorder="1"/>
    <xf numFmtId="0" fontId="15" fillId="2" borderId="36" xfId="2" applyFont="1" applyFill="1" applyBorder="1" applyAlignment="1">
      <alignment horizontal="center" vertical="center" wrapText="1"/>
    </xf>
    <xf numFmtId="0" fontId="1" fillId="0" borderId="37" xfId="0" applyFont="1" applyBorder="1" applyAlignment="1">
      <alignment horizontal="center" vertical="center"/>
    </xf>
    <xf numFmtId="0" fontId="1" fillId="0" borderId="37" xfId="0" applyFont="1" applyBorder="1" applyAlignment="1">
      <alignment vertical="center" wrapText="1"/>
    </xf>
    <xf numFmtId="166" fontId="1" fillId="0" borderId="37" xfId="1" applyNumberFormat="1" applyFont="1" applyBorder="1" applyAlignment="1">
      <alignment horizontal="center" vertical="center"/>
    </xf>
    <xf numFmtId="0" fontId="1" fillId="0" borderId="41" xfId="0" applyFont="1" applyBorder="1" applyAlignment="1">
      <alignment horizontal="left" vertical="center" wrapText="1"/>
    </xf>
    <xf numFmtId="0" fontId="15" fillId="2" borderId="24" xfId="2" applyFont="1" applyFill="1" applyBorder="1" applyAlignment="1">
      <alignment horizontal="center" vertical="center" wrapText="1"/>
    </xf>
    <xf numFmtId="0" fontId="1" fillId="0" borderId="42" xfId="0" applyFont="1" applyBorder="1" applyAlignment="1">
      <alignment horizontal="left" vertical="center" wrapText="1"/>
    </xf>
    <xf numFmtId="0" fontId="15" fillId="5" borderId="24" xfId="2" applyFont="1" applyFill="1" applyBorder="1" applyAlignment="1">
      <alignment horizontal="center" vertical="center" wrapText="1"/>
    </xf>
    <xf numFmtId="0" fontId="1" fillId="5" borderId="42" xfId="0" applyFont="1" applyFill="1" applyBorder="1" applyAlignment="1">
      <alignment horizontal="left" vertical="center" wrapText="1"/>
    </xf>
    <xf numFmtId="166" fontId="1" fillId="0" borderId="42" xfId="1" applyNumberFormat="1" applyFont="1" applyFill="1" applyBorder="1" applyAlignment="1">
      <alignment horizontal="center" vertical="center" wrapText="1"/>
    </xf>
    <xf numFmtId="167" fontId="14" fillId="0" borderId="42" xfId="4" applyNumberFormat="1" applyFont="1" applyFill="1" applyBorder="1" applyAlignment="1">
      <alignment horizontal="center" vertical="center" wrapText="1"/>
    </xf>
    <xf numFmtId="0" fontId="1" fillId="0" borderId="68" xfId="0" applyFont="1" applyBorder="1" applyAlignment="1">
      <alignment horizontal="left" vertical="center" wrapText="1"/>
    </xf>
    <xf numFmtId="0" fontId="15" fillId="5" borderId="83" xfId="2" applyFont="1" applyFill="1" applyBorder="1" applyAlignment="1">
      <alignment horizontal="center" vertical="center" wrapText="1"/>
    </xf>
    <xf numFmtId="0" fontId="1" fillId="5" borderId="87" xfId="0" applyFont="1" applyFill="1" applyBorder="1" applyAlignment="1">
      <alignment horizontal="center" vertical="center"/>
    </xf>
    <xf numFmtId="0" fontId="8" fillId="5" borderId="87" xfId="0" applyFont="1" applyFill="1" applyBorder="1" applyAlignment="1">
      <alignment vertical="center" wrapText="1"/>
    </xf>
    <xf numFmtId="166" fontId="1" fillId="5" borderId="87" xfId="1" applyNumberFormat="1" applyFont="1" applyFill="1" applyBorder="1" applyAlignment="1">
      <alignment horizontal="center" vertical="center"/>
    </xf>
    <xf numFmtId="166" fontId="1" fillId="5" borderId="84" xfId="1" applyNumberFormat="1" applyFont="1" applyFill="1" applyBorder="1" applyAlignment="1">
      <alignment horizontal="center" vertical="center"/>
    </xf>
    <xf numFmtId="0" fontId="1" fillId="5" borderId="82" xfId="0" applyFont="1" applyFill="1" applyBorder="1" applyAlignment="1">
      <alignment horizontal="left" vertical="center" wrapText="1"/>
    </xf>
    <xf numFmtId="166" fontId="1" fillId="0" borderId="25" xfId="1" applyNumberFormat="1" applyFont="1" applyFill="1" applyBorder="1" applyAlignment="1">
      <alignment horizontal="center" vertical="center"/>
    </xf>
    <xf numFmtId="0" fontId="11" fillId="3" borderId="36" xfId="2" applyFont="1" applyFill="1" applyBorder="1" applyAlignment="1">
      <alignment horizontal="center" vertical="center"/>
    </xf>
    <xf numFmtId="0" fontId="11" fillId="3" borderId="37" xfId="2" applyFont="1" applyFill="1" applyBorder="1" applyAlignment="1">
      <alignment horizontal="center" vertical="center"/>
    </xf>
    <xf numFmtId="43" fontId="13" fillId="3" borderId="37" xfId="3" applyNumberFormat="1" applyFont="1" applyFill="1" applyBorder="1" applyAlignment="1">
      <alignment horizontal="left" vertical="center" wrapText="1"/>
    </xf>
    <xf numFmtId="43" fontId="13" fillId="3" borderId="38" xfId="3" applyNumberFormat="1" applyFont="1" applyFill="1" applyBorder="1" applyAlignment="1">
      <alignment horizontal="left" vertical="center" wrapText="1"/>
    </xf>
    <xf numFmtId="166" fontId="7" fillId="0" borderId="25" xfId="1" applyNumberFormat="1" applyFont="1" applyFill="1" applyBorder="1" applyAlignment="1">
      <alignment horizontal="center" vertical="center"/>
    </xf>
    <xf numFmtId="0" fontId="0" fillId="6" borderId="0" xfId="0" applyFill="1" applyBorder="1" applyAlignment="1">
      <alignment vertical="center"/>
    </xf>
    <xf numFmtId="43" fontId="14" fillId="0" borderId="25" xfId="3" applyNumberFormat="1" applyFont="1" applyFill="1" applyBorder="1" applyAlignment="1">
      <alignment horizontal="left" vertical="center" wrapText="1"/>
    </xf>
    <xf numFmtId="0" fontId="15" fillId="2" borderId="24" xfId="2" applyFont="1" applyFill="1" applyBorder="1" applyAlignment="1">
      <alignment horizontal="center" vertical="center"/>
    </xf>
    <xf numFmtId="0" fontId="1" fillId="0" borderId="9" xfId="0" applyFont="1" applyBorder="1" applyAlignment="1">
      <alignment horizontal="center" vertical="center" wrapText="1"/>
    </xf>
    <xf numFmtId="0" fontId="14" fillId="0" borderId="9" xfId="7" applyFont="1" applyFill="1" applyBorder="1" applyAlignment="1">
      <alignment horizontal="left" vertical="center" wrapText="1"/>
    </xf>
    <xf numFmtId="166" fontId="7" fillId="0" borderId="64" xfId="1" applyNumberFormat="1" applyFont="1" applyFill="1" applyBorder="1" applyAlignment="1">
      <alignment horizontal="center" vertical="center"/>
    </xf>
    <xf numFmtId="0" fontId="11" fillId="3" borderId="57" xfId="2" applyFont="1" applyFill="1" applyBorder="1" applyAlignment="1">
      <alignment horizontal="center" vertical="center"/>
    </xf>
    <xf numFmtId="43" fontId="7" fillId="0" borderId="25" xfId="1" applyNumberFormat="1" applyFont="1" applyFill="1" applyBorder="1" applyAlignment="1">
      <alignment horizontal="center" vertical="center"/>
    </xf>
    <xf numFmtId="43" fontId="7" fillId="0" borderId="64" xfId="1" applyNumberFormat="1" applyFont="1" applyFill="1" applyBorder="1" applyAlignment="1">
      <alignment horizontal="center" vertical="center"/>
    </xf>
    <xf numFmtId="166" fontId="7" fillId="6" borderId="6" xfId="1" applyNumberFormat="1" applyFont="1" applyFill="1" applyBorder="1" applyAlignment="1">
      <alignment horizontal="center" vertical="center"/>
    </xf>
    <xf numFmtId="166" fontId="7" fillId="0" borderId="6" xfId="1" applyNumberFormat="1" applyFont="1" applyFill="1" applyBorder="1" applyAlignment="1">
      <alignment horizontal="center" vertical="center" wrapText="1"/>
    </xf>
    <xf numFmtId="0" fontId="7" fillId="0" borderId="0" xfId="0" applyFont="1" applyAlignment="1">
      <alignment horizontal="center" vertical="center" wrapText="1"/>
    </xf>
    <xf numFmtId="166" fontId="7" fillId="6" borderId="6" xfId="1" applyNumberFormat="1" applyFont="1" applyFill="1" applyBorder="1" applyAlignment="1">
      <alignment horizontal="center" vertical="center" wrapText="1"/>
    </xf>
    <xf numFmtId="166" fontId="7" fillId="6" borderId="36" xfId="1" applyNumberFormat="1" applyFont="1" applyFill="1" applyBorder="1" applyAlignment="1">
      <alignment horizontal="center" vertical="center"/>
    </xf>
    <xf numFmtId="166" fontId="7" fillId="6" borderId="37" xfId="1" applyNumberFormat="1" applyFont="1" applyFill="1" applyBorder="1" applyAlignment="1">
      <alignment horizontal="center" vertical="center"/>
    </xf>
    <xf numFmtId="166" fontId="8" fillId="6" borderId="37" xfId="1" applyNumberFormat="1" applyFont="1" applyFill="1" applyBorder="1" applyAlignment="1">
      <alignment horizontal="left" vertical="center"/>
    </xf>
    <xf numFmtId="166" fontId="7" fillId="6" borderId="38" xfId="1" applyNumberFormat="1" applyFont="1" applyFill="1" applyBorder="1" applyAlignment="1">
      <alignment horizontal="center" vertical="center"/>
    </xf>
    <xf numFmtId="43" fontId="7" fillId="0" borderId="45" xfId="1" applyNumberFormat="1" applyFont="1" applyFill="1" applyBorder="1" applyAlignment="1">
      <alignment horizontal="center" vertical="center"/>
    </xf>
    <xf numFmtId="43" fontId="13" fillId="0" borderId="25" xfId="4" applyNumberFormat="1" applyFont="1" applyFill="1" applyBorder="1" applyAlignment="1">
      <alignment horizontal="center" vertical="center" wrapText="1"/>
    </xf>
    <xf numFmtId="43" fontId="14" fillId="0" borderId="25" xfId="4" applyNumberFormat="1" applyFont="1" applyFill="1" applyBorder="1" applyAlignment="1">
      <alignment horizontal="center" vertical="center" wrapText="1"/>
    </xf>
    <xf numFmtId="0" fontId="7" fillId="0" borderId="24" xfId="29" applyFont="1" applyFill="1" applyBorder="1" applyAlignment="1">
      <alignment horizontal="center" vertical="center" wrapText="1"/>
    </xf>
    <xf numFmtId="0" fontId="8" fillId="3" borderId="24" xfId="29" applyFont="1" applyFill="1" applyBorder="1" applyAlignment="1">
      <alignment horizontal="center" vertical="center" wrapText="1"/>
    </xf>
    <xf numFmtId="43" fontId="7" fillId="0" borderId="25" xfId="1" applyNumberFormat="1" applyFont="1" applyFill="1" applyBorder="1" applyAlignment="1">
      <alignment vertical="center" wrapText="1"/>
    </xf>
    <xf numFmtId="0" fontId="11" fillId="3" borderId="92" xfId="2" applyFont="1" applyFill="1" applyBorder="1" applyAlignment="1">
      <alignment horizontal="left" vertical="center"/>
    </xf>
    <xf numFmtId="0" fontId="7" fillId="0" borderId="18" xfId="0" applyFont="1" applyBorder="1" applyAlignment="1">
      <alignment vertical="top" wrapText="1"/>
    </xf>
    <xf numFmtId="0" fontId="11" fillId="3" borderId="18" xfId="2" applyFont="1" applyFill="1" applyBorder="1" applyAlignment="1">
      <alignment horizontal="left" vertical="center"/>
    </xf>
    <xf numFmtId="43" fontId="13" fillId="3" borderId="18" xfId="3" applyNumberFormat="1" applyFont="1" applyFill="1" applyBorder="1" applyAlignment="1">
      <alignment horizontal="left" vertical="center" wrapText="1"/>
    </xf>
    <xf numFmtId="0" fontId="15" fillId="0" borderId="18" xfId="2" applyFont="1" applyFill="1" applyBorder="1" applyAlignment="1">
      <alignment horizontal="left" vertical="center"/>
    </xf>
    <xf numFmtId="0" fontId="7" fillId="0" borderId="18" xfId="29" applyFont="1" applyFill="1" applyBorder="1" applyAlignment="1">
      <alignment vertical="center" wrapText="1"/>
    </xf>
    <xf numFmtId="43" fontId="14" fillId="0" borderId="18" xfId="3" applyNumberFormat="1" applyFont="1" applyFill="1" applyBorder="1" applyAlignment="1">
      <alignment vertical="center" wrapText="1"/>
    </xf>
    <xf numFmtId="0" fontId="11" fillId="3" borderId="60" xfId="2" applyFont="1" applyFill="1" applyBorder="1" applyAlignment="1">
      <alignment horizontal="center" vertical="center"/>
    </xf>
    <xf numFmtId="0" fontId="7" fillId="0" borderId="7" xfId="0" applyFont="1" applyBorder="1" applyAlignment="1">
      <alignment horizontal="center" vertical="center" wrapText="1"/>
    </xf>
    <xf numFmtId="0" fontId="11" fillId="3" borderId="7" xfId="2" applyFont="1" applyFill="1" applyBorder="1" applyAlignment="1">
      <alignment horizontal="center" vertical="center"/>
    </xf>
    <xf numFmtId="0" fontId="15" fillId="0" borderId="7" xfId="2" applyFont="1" applyFill="1" applyBorder="1" applyAlignment="1">
      <alignment horizontal="center" vertical="center"/>
    </xf>
    <xf numFmtId="0" fontId="7" fillId="0" borderId="7" xfId="29" applyFont="1" applyFill="1" applyBorder="1" applyAlignment="1">
      <alignment horizontal="center" vertical="center" wrapText="1"/>
    </xf>
    <xf numFmtId="0" fontId="8" fillId="3" borderId="7" xfId="29" applyFont="1" applyFill="1" applyBorder="1" applyAlignment="1">
      <alignment horizontal="center" vertical="center" wrapText="1"/>
    </xf>
    <xf numFmtId="0" fontId="7" fillId="0" borderId="69" xfId="29" applyFont="1" applyFill="1" applyBorder="1" applyAlignment="1">
      <alignment horizontal="center" vertical="center" wrapText="1"/>
    </xf>
    <xf numFmtId="0" fontId="11" fillId="5" borderId="58" xfId="2" applyFont="1" applyFill="1" applyBorder="1" applyAlignment="1">
      <alignment horizontal="center" vertical="center"/>
    </xf>
    <xf numFmtId="0" fontId="7" fillId="0" borderId="12" xfId="0" applyFont="1" applyFill="1" applyBorder="1" applyAlignment="1">
      <alignment horizontal="center" vertical="center"/>
    </xf>
    <xf numFmtId="0" fontId="7" fillId="5" borderId="5" xfId="0" applyFont="1" applyFill="1" applyBorder="1" applyAlignment="1">
      <alignment horizontal="center" vertical="center"/>
    </xf>
    <xf numFmtId="170" fontId="1"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2" fontId="7" fillId="0" borderId="5" xfId="0" applyNumberFormat="1" applyFont="1" applyFill="1" applyBorder="1" applyAlignment="1">
      <alignment horizontal="center" vertical="center"/>
    </xf>
    <xf numFmtId="43" fontId="13" fillId="5" borderId="59" xfId="3" applyNumberFormat="1" applyFont="1" applyFill="1" applyBorder="1" applyAlignment="1">
      <alignment horizontal="left" vertical="center" wrapText="1"/>
    </xf>
    <xf numFmtId="0" fontId="11" fillId="5" borderId="48" xfId="2" applyFont="1" applyFill="1" applyBorder="1" applyAlignment="1">
      <alignment horizontal="center" vertical="center"/>
    </xf>
    <xf numFmtId="0" fontId="5" fillId="5" borderId="40" xfId="29" applyFill="1" applyBorder="1" applyAlignment="1">
      <alignment vertical="center" wrapText="1"/>
    </xf>
    <xf numFmtId="0" fontId="7" fillId="0" borderId="8" xfId="0" applyFont="1" applyFill="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center" vertical="center"/>
    </xf>
    <xf numFmtId="167" fontId="14" fillId="0" borderId="9" xfId="4" applyNumberFormat="1" applyFont="1" applyFill="1" applyBorder="1" applyAlignment="1">
      <alignment horizontal="center" vertical="center" wrapText="1"/>
    </xf>
    <xf numFmtId="0" fontId="0" fillId="0" borderId="50" xfId="0" applyBorder="1"/>
    <xf numFmtId="0" fontId="0" fillId="0" borderId="51" xfId="0" applyBorder="1"/>
    <xf numFmtId="0" fontId="0" fillId="0" borderId="30" xfId="0" applyBorder="1"/>
    <xf numFmtId="0" fontId="1" fillId="0" borderId="6" xfId="0" applyFont="1" applyFill="1" applyBorder="1" applyAlignment="1">
      <alignment horizontal="justify" vertical="center" wrapText="1"/>
    </xf>
    <xf numFmtId="0" fontId="1" fillId="0" borderId="44" xfId="0" applyFont="1" applyBorder="1" applyAlignment="1">
      <alignment horizontal="center"/>
    </xf>
    <xf numFmtId="0" fontId="1" fillId="0" borderId="13" xfId="0" applyFont="1" applyBorder="1"/>
    <xf numFmtId="0" fontId="1" fillId="0" borderId="13" xfId="0" applyFont="1" applyBorder="1" applyAlignment="1">
      <alignment horizontal="center"/>
    </xf>
    <xf numFmtId="2" fontId="1" fillId="0" borderId="13" xfId="0" applyNumberFormat="1" applyFont="1" applyBorder="1" applyAlignment="1">
      <alignment horizontal="center"/>
    </xf>
    <xf numFmtId="2" fontId="1" fillId="0" borderId="45" xfId="0" applyNumberFormat="1" applyFont="1" applyBorder="1" applyAlignment="1">
      <alignment horizontal="center"/>
    </xf>
    <xf numFmtId="0" fontId="1" fillId="0" borderId="24" xfId="0" applyFont="1" applyBorder="1" applyAlignment="1">
      <alignment horizontal="center"/>
    </xf>
    <xf numFmtId="0" fontId="1" fillId="0" borderId="6" xfId="0" applyFont="1" applyBorder="1"/>
    <xf numFmtId="0" fontId="1" fillId="0" borderId="6" xfId="0" applyFont="1" applyBorder="1" applyAlignment="1">
      <alignment horizontal="center"/>
    </xf>
    <xf numFmtId="2" fontId="1" fillId="0" borderId="6" xfId="0" applyNumberFormat="1" applyFont="1" applyBorder="1" applyAlignment="1">
      <alignment horizontal="center"/>
    </xf>
    <xf numFmtId="2" fontId="1" fillId="0" borderId="25" xfId="0" applyNumberFormat="1" applyFont="1" applyBorder="1" applyAlignment="1">
      <alignment horizontal="center"/>
    </xf>
    <xf numFmtId="0" fontId="1" fillId="0" borderId="63" xfId="0" applyFont="1" applyBorder="1" applyAlignment="1">
      <alignment horizontal="center"/>
    </xf>
    <xf numFmtId="0" fontId="1" fillId="0" borderId="9" xfId="0" applyFont="1" applyBorder="1" applyAlignment="1">
      <alignment vertical="center"/>
    </xf>
    <xf numFmtId="0" fontId="1" fillId="0" borderId="9" xfId="0" applyFont="1" applyBorder="1" applyAlignment="1">
      <alignment horizontal="center"/>
    </xf>
    <xf numFmtId="2" fontId="1" fillId="0" borderId="9" xfId="0" applyNumberFormat="1" applyFont="1" applyBorder="1" applyAlignment="1">
      <alignment horizontal="center"/>
    </xf>
    <xf numFmtId="2" fontId="1" fillId="0" borderId="64" xfId="0" applyNumberFormat="1" applyFont="1" applyBorder="1" applyAlignment="1">
      <alignment horizontal="center"/>
    </xf>
    <xf numFmtId="0" fontId="1" fillId="0" borderId="36" xfId="0" applyFont="1" applyBorder="1"/>
    <xf numFmtId="0" fontId="1" fillId="0" borderId="37" xfId="0" applyFont="1" applyBorder="1"/>
    <xf numFmtId="0" fontId="1" fillId="0" borderId="37" xfId="0"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24" xfId="0" applyFont="1" applyBorder="1"/>
    <xf numFmtId="0" fontId="15" fillId="2" borderId="94" xfId="2" applyFont="1" applyFill="1" applyBorder="1" applyAlignment="1">
      <alignment horizontal="center" vertical="center" wrapText="1"/>
    </xf>
    <xf numFmtId="0" fontId="1" fillId="0" borderId="95" xfId="0" applyFont="1" applyBorder="1" applyAlignment="1">
      <alignment horizontal="center" vertical="center"/>
    </xf>
    <xf numFmtId="0" fontId="14" fillId="0" borderId="95" xfId="0" applyFont="1" applyBorder="1" applyAlignment="1">
      <alignment vertical="center" wrapText="1"/>
    </xf>
    <xf numFmtId="166" fontId="1" fillId="0" borderId="95" xfId="1" applyNumberFormat="1" applyFont="1" applyBorder="1" applyAlignment="1">
      <alignment horizontal="center" vertical="center"/>
    </xf>
    <xf numFmtId="166" fontId="1" fillId="0" borderId="95" xfId="1" applyNumberFormat="1" applyFont="1" applyFill="1" applyBorder="1" applyAlignment="1">
      <alignment horizontal="center" vertical="center"/>
    </xf>
    <xf numFmtId="0" fontId="0" fillId="0" borderId="96" xfId="0" applyBorder="1"/>
    <xf numFmtId="166" fontId="1" fillId="0" borderId="97" xfId="1" applyNumberFormat="1" applyFont="1" applyBorder="1" applyAlignment="1">
      <alignment horizontal="center" vertical="center"/>
    </xf>
    <xf numFmtId="0" fontId="11" fillId="2" borderId="50" xfId="2" applyFont="1" applyFill="1" applyBorder="1" applyAlignment="1">
      <alignment horizontal="center" vertical="center" wrapText="1"/>
    </xf>
    <xf numFmtId="0" fontId="8" fillId="0" borderId="80" xfId="0" applyFont="1" applyBorder="1" applyAlignment="1">
      <alignment horizontal="center" vertical="center"/>
    </xf>
    <xf numFmtId="0" fontId="1" fillId="0" borderId="9" xfId="0" applyFont="1" applyFill="1" applyBorder="1" applyAlignment="1">
      <alignment horizontal="center" vertical="center" wrapText="1"/>
    </xf>
    <xf numFmtId="0" fontId="7" fillId="0" borderId="50" xfId="0" applyFont="1" applyBorder="1" applyAlignment="1">
      <alignment horizontal="center" vertical="center"/>
    </xf>
    <xf numFmtId="0" fontId="1" fillId="0" borderId="80" xfId="0" applyFont="1" applyFill="1" applyBorder="1" applyAlignment="1">
      <alignment horizontal="center" vertical="center" wrapText="1"/>
    </xf>
    <xf numFmtId="0" fontId="14" fillId="0" borderId="6" xfId="0" applyFont="1" applyBorder="1" applyAlignment="1">
      <alignment horizontal="left" wrapText="1"/>
    </xf>
    <xf numFmtId="0" fontId="7" fillId="0" borderId="6" xfId="0" applyFont="1" applyFill="1" applyBorder="1" applyAlignment="1">
      <alignment wrapText="1"/>
    </xf>
    <xf numFmtId="0" fontId="7" fillId="0" borderId="6" xfId="0" applyFont="1" applyFill="1" applyBorder="1" applyAlignment="1">
      <alignment vertical="top" wrapText="1"/>
    </xf>
    <xf numFmtId="0" fontId="7" fillId="0" borderId="28" xfId="0" applyFont="1" applyBorder="1" applyAlignment="1">
      <alignment horizontal="center" vertical="center"/>
    </xf>
    <xf numFmtId="0" fontId="4" fillId="0" borderId="6" xfId="0" applyNumberFormat="1" applyFont="1" applyFill="1" applyBorder="1" applyAlignment="1">
      <alignment horizontal="left" vertical="top" wrapText="1"/>
    </xf>
    <xf numFmtId="0" fontId="1" fillId="0" borderId="93" xfId="0" applyFont="1" applyBorder="1" applyAlignment="1">
      <alignment vertical="center"/>
    </xf>
    <xf numFmtId="0" fontId="8" fillId="4" borderId="77" xfId="0" applyFont="1" applyFill="1" applyBorder="1" applyAlignment="1">
      <alignment horizontal="center" wrapText="1"/>
    </xf>
    <xf numFmtId="0" fontId="0" fillId="0" borderId="46" xfId="0" applyBorder="1"/>
    <xf numFmtId="0" fontId="1" fillId="0" borderId="22" xfId="0" applyFont="1" applyBorder="1" applyAlignment="1">
      <alignment wrapText="1"/>
    </xf>
    <xf numFmtId="0" fontId="1" fillId="0" borderId="22" xfId="0" applyFont="1" applyBorder="1"/>
    <xf numFmtId="0" fontId="1" fillId="0" borderId="22" xfId="0" applyFont="1" applyBorder="1" applyAlignment="1">
      <alignment horizontal="center"/>
    </xf>
    <xf numFmtId="0" fontId="1" fillId="0" borderId="32" xfId="0" applyFont="1" applyBorder="1" applyAlignment="1">
      <alignment horizontal="center"/>
    </xf>
    <xf numFmtId="0" fontId="1" fillId="0" borderId="31"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wrapText="1"/>
    </xf>
    <xf numFmtId="0" fontId="1" fillId="0" borderId="34" xfId="0" applyFont="1" applyBorder="1"/>
    <xf numFmtId="0" fontId="1" fillId="0" borderId="34" xfId="0" applyFont="1" applyBorder="1" applyAlignment="1">
      <alignment horizontal="center"/>
    </xf>
    <xf numFmtId="0" fontId="1" fillId="0" borderId="35" xfId="0" applyFont="1" applyBorder="1" applyAlignment="1">
      <alignment horizontal="center"/>
    </xf>
    <xf numFmtId="0" fontId="1" fillId="0" borderId="85" xfId="0" applyFont="1" applyBorder="1" applyAlignment="1">
      <alignment horizontal="center" vertical="center"/>
    </xf>
    <xf numFmtId="0" fontId="1" fillId="0" borderId="39" xfId="0" applyFont="1" applyBorder="1" applyAlignment="1">
      <alignment wrapText="1"/>
    </xf>
    <xf numFmtId="0" fontId="1" fillId="0" borderId="39" xfId="0" applyFont="1" applyBorder="1"/>
    <xf numFmtId="0" fontId="1" fillId="0" borderId="39" xfId="0" applyFont="1" applyBorder="1" applyAlignment="1">
      <alignment horizontal="center"/>
    </xf>
    <xf numFmtId="0" fontId="1" fillId="0" borderId="86" xfId="0" applyFont="1" applyBorder="1" applyAlignment="1">
      <alignment horizontal="center"/>
    </xf>
    <xf numFmtId="167" fontId="13" fillId="4" borderId="34" xfId="4" applyNumberFormat="1" applyFont="1" applyFill="1" applyBorder="1" applyAlignment="1">
      <alignment horizontal="center" vertical="center" wrapText="1"/>
    </xf>
    <xf numFmtId="164" fontId="5" fillId="0" borderId="42" xfId="1" applyFont="1" applyFill="1" applyBorder="1" applyAlignment="1">
      <alignment horizontal="left" vertical="center" wrapText="1"/>
    </xf>
    <xf numFmtId="164" fontId="5" fillId="0" borderId="66" xfId="1" applyFont="1" applyFill="1" applyBorder="1" applyAlignment="1">
      <alignment horizontal="left" vertical="center" wrapText="1"/>
    </xf>
    <xf numFmtId="164" fontId="14" fillId="0" borderId="13" xfId="1" applyFont="1" applyFill="1" applyBorder="1" applyAlignment="1">
      <alignment horizontal="left" vertical="center" wrapText="1"/>
    </xf>
    <xf numFmtId="164" fontId="14" fillId="0" borderId="6" xfId="1" applyFont="1" applyFill="1" applyBorder="1" applyAlignment="1">
      <alignment horizontal="left" vertical="center" wrapText="1"/>
    </xf>
    <xf numFmtId="164" fontId="7" fillId="5" borderId="6" xfId="1" applyFont="1" applyFill="1" applyBorder="1" applyAlignment="1">
      <alignment horizontal="left" vertical="center"/>
    </xf>
    <xf numFmtId="164" fontId="7" fillId="5" borderId="7" xfId="1" applyFont="1" applyFill="1" applyBorder="1" applyAlignment="1">
      <alignment horizontal="left" vertical="center"/>
    </xf>
    <xf numFmtId="164" fontId="5" fillId="5" borderId="42" xfId="1" applyFont="1" applyFill="1" applyBorder="1" applyAlignment="1">
      <alignment horizontal="left" vertical="center" wrapText="1"/>
    </xf>
    <xf numFmtId="164" fontId="7" fillId="0" borderId="6" xfId="1" applyFont="1" applyFill="1" applyBorder="1" applyAlignment="1">
      <alignment horizontal="left" vertical="center"/>
    </xf>
    <xf numFmtId="164" fontId="7" fillId="0" borderId="7" xfId="1" applyFont="1" applyBorder="1" applyAlignment="1">
      <alignment horizontal="left" vertical="center"/>
    </xf>
    <xf numFmtId="166" fontId="1" fillId="0" borderId="6" xfId="1" applyNumberFormat="1" applyFont="1" applyFill="1" applyBorder="1" applyAlignment="1">
      <alignment horizontal="center" vertical="center" wrapText="1"/>
    </xf>
    <xf numFmtId="0" fontId="1" fillId="0" borderId="6" xfId="29" applyFont="1" applyFill="1" applyBorder="1" applyAlignment="1">
      <alignment horizontal="center"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18" fillId="0" borderId="34" xfId="0" applyFont="1" applyBorder="1" applyAlignment="1">
      <alignment horizontal="left" vertical="center" wrapText="1"/>
    </xf>
    <xf numFmtId="0" fontId="18" fillId="0" borderId="50" xfId="0" applyFont="1" applyBorder="1" applyAlignment="1">
      <alignment horizontal="left" vertical="top"/>
    </xf>
    <xf numFmtId="0" fontId="18" fillId="0" borderId="80" xfId="0" applyFont="1" applyBorder="1" applyAlignment="1">
      <alignment horizontal="left" vertical="top"/>
    </xf>
    <xf numFmtId="0" fontId="18" fillId="0" borderId="67" xfId="0" applyFont="1" applyBorder="1" applyAlignment="1">
      <alignment horizontal="left" vertical="top"/>
    </xf>
    <xf numFmtId="0" fontId="18" fillId="0" borderId="51" xfId="0" applyFont="1" applyBorder="1" applyAlignment="1">
      <alignment horizontal="left" vertical="top"/>
    </xf>
    <xf numFmtId="0" fontId="18" fillId="0" borderId="52" xfId="0" applyFont="1" applyBorder="1" applyAlignment="1">
      <alignment horizontal="left" vertical="top"/>
    </xf>
    <xf numFmtId="0" fontId="18" fillId="0" borderId="82" xfId="0" applyFont="1" applyBorder="1" applyAlignment="1">
      <alignment horizontal="left" vertical="top"/>
    </xf>
    <xf numFmtId="0" fontId="27" fillId="0" borderId="22" xfId="0" applyFont="1" applyBorder="1" applyAlignment="1">
      <alignment horizontal="right" vertical="center"/>
    </xf>
    <xf numFmtId="0" fontId="27" fillId="0" borderId="22" xfId="0" applyFont="1" applyBorder="1" applyAlignment="1">
      <alignment horizontal="left" vertical="center"/>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4" borderId="3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32" xfId="0" applyFont="1" applyFill="1" applyBorder="1" applyAlignment="1">
      <alignment horizontal="center" vertical="center"/>
    </xf>
    <xf numFmtId="0" fontId="18" fillId="7" borderId="22" xfId="0" applyFont="1" applyFill="1" applyBorder="1" applyAlignment="1">
      <alignment horizontal="center" vertical="center" wrapText="1"/>
    </xf>
    <xf numFmtId="0" fontId="8" fillId="0" borderId="51" xfId="0" applyFont="1" applyFill="1" applyBorder="1" applyAlignment="1">
      <alignment horizontal="right" vertical="center"/>
    </xf>
    <xf numFmtId="0" fontId="8" fillId="0" borderId="52" xfId="0" applyFont="1" applyFill="1" applyBorder="1" applyAlignment="1">
      <alignment horizontal="right" vertical="center"/>
    </xf>
    <xf numFmtId="166" fontId="1" fillId="0" borderId="98" xfId="1" applyNumberFormat="1" applyFont="1" applyBorder="1" applyAlignment="1">
      <alignment horizontal="center" vertical="center"/>
    </xf>
    <xf numFmtId="166" fontId="1" fillId="0" borderId="99" xfId="1" applyNumberFormat="1" applyFont="1" applyBorder="1" applyAlignment="1">
      <alignment horizontal="center" vertical="center"/>
    </xf>
    <xf numFmtId="0" fontId="10" fillId="2" borderId="0" xfId="2" applyFont="1" applyFill="1" applyBorder="1" applyAlignment="1">
      <alignment horizontal="center" vertical="center"/>
    </xf>
    <xf numFmtId="0" fontId="10" fillId="2" borderId="43"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53" xfId="2" applyFont="1" applyFill="1" applyBorder="1" applyAlignment="1">
      <alignment horizontal="center" vertical="center"/>
    </xf>
    <xf numFmtId="43" fontId="13" fillId="4" borderId="72" xfId="3" applyNumberFormat="1" applyFont="1" applyFill="1" applyBorder="1" applyAlignment="1">
      <alignment horizontal="center" vertical="center" wrapText="1"/>
    </xf>
    <xf numFmtId="43" fontId="13" fillId="4" borderId="85" xfId="3" applyNumberFormat="1" applyFont="1" applyFill="1" applyBorder="1" applyAlignment="1">
      <alignment horizontal="center" vertical="center" wrapText="1"/>
    </xf>
    <xf numFmtId="167" fontId="13" fillId="4" borderId="29" xfId="4" applyNumberFormat="1" applyFont="1" applyFill="1" applyBorder="1" applyAlignment="1">
      <alignment horizontal="center" vertical="center" wrapText="1"/>
    </xf>
    <xf numFmtId="43" fontId="13" fillId="4" borderId="73" xfId="3" applyNumberFormat="1" applyFont="1" applyFill="1" applyBorder="1" applyAlignment="1">
      <alignment horizontal="center" vertical="center" wrapText="1"/>
    </xf>
    <xf numFmtId="43" fontId="13" fillId="4" borderId="39" xfId="3" applyNumberFormat="1" applyFont="1" applyFill="1" applyBorder="1" applyAlignment="1">
      <alignment horizontal="center" vertical="center" wrapText="1"/>
    </xf>
    <xf numFmtId="43" fontId="13" fillId="4" borderId="73" xfId="5" applyNumberFormat="1" applyFont="1" applyFill="1" applyBorder="1" applyAlignment="1">
      <alignment horizontal="center" vertical="center"/>
    </xf>
    <xf numFmtId="43" fontId="13" fillId="4" borderId="39" xfId="5" applyNumberFormat="1" applyFont="1" applyFill="1" applyBorder="1" applyAlignment="1">
      <alignment horizontal="center" vertical="center"/>
    </xf>
    <xf numFmtId="167" fontId="13" fillId="4" borderId="73" xfId="4" applyNumberFormat="1" applyFont="1" applyFill="1" applyBorder="1" applyAlignment="1">
      <alignment horizontal="center" vertical="center" wrapText="1"/>
    </xf>
    <xf numFmtId="167" fontId="13" fillId="4" borderId="39" xfId="4" applyNumberFormat="1" applyFont="1" applyFill="1" applyBorder="1" applyAlignment="1">
      <alignment horizontal="center" vertical="center" wrapText="1"/>
    </xf>
    <xf numFmtId="0" fontId="11" fillId="4" borderId="73" xfId="2" applyFont="1" applyFill="1" applyBorder="1" applyAlignment="1">
      <alignment horizontal="center" vertical="center" wrapText="1"/>
    </xf>
    <xf numFmtId="0" fontId="11" fillId="4" borderId="39" xfId="2" applyFont="1" applyFill="1" applyBorder="1" applyAlignment="1">
      <alignment horizontal="center" vertical="center" wrapText="1"/>
    </xf>
    <xf numFmtId="0" fontId="11" fillId="4" borderId="74" xfId="2" applyFont="1" applyFill="1" applyBorder="1" applyAlignment="1">
      <alignment horizontal="center" vertical="center" wrapText="1"/>
    </xf>
    <xf numFmtId="0" fontId="11" fillId="4" borderId="86" xfId="2" applyFont="1" applyFill="1" applyBorder="1" applyAlignment="1">
      <alignment horizontal="center" vertical="center" wrapText="1"/>
    </xf>
    <xf numFmtId="0" fontId="13" fillId="0" borderId="80" xfId="0" applyFont="1" applyBorder="1" applyAlignment="1">
      <alignment horizontal="right" vertical="center" wrapText="1"/>
    </xf>
    <xf numFmtId="0" fontId="8" fillId="0" borderId="33" xfId="0" applyFont="1" applyFill="1" applyBorder="1" applyAlignment="1">
      <alignment horizontal="right" vertical="center"/>
    </xf>
    <xf numFmtId="0" fontId="8" fillId="0" borderId="34" xfId="0" applyFont="1" applyFill="1" applyBorder="1" applyAlignment="1">
      <alignment horizontal="right" vertical="center"/>
    </xf>
    <xf numFmtId="0" fontId="8" fillId="0" borderId="100" xfId="0" applyFont="1" applyFill="1" applyBorder="1" applyAlignment="1">
      <alignment horizontal="right" vertical="center"/>
    </xf>
    <xf numFmtId="0" fontId="11" fillId="4" borderId="55" xfId="2" applyFont="1" applyFill="1" applyBorder="1" applyAlignment="1">
      <alignment horizontal="center" vertical="center" wrapText="1"/>
    </xf>
    <xf numFmtId="0" fontId="11" fillId="4" borderId="83" xfId="2" applyFont="1" applyFill="1" applyBorder="1" applyAlignment="1">
      <alignment horizontal="center" vertical="center" wrapText="1"/>
    </xf>
    <xf numFmtId="0" fontId="11" fillId="4" borderId="54" xfId="2" applyFont="1" applyFill="1" applyBorder="1" applyAlignment="1">
      <alignment horizontal="center" vertical="center" wrapText="1"/>
    </xf>
    <xf numFmtId="0" fontId="11" fillId="4" borderId="87" xfId="2" applyFont="1" applyFill="1" applyBorder="1" applyAlignment="1">
      <alignment horizontal="center" vertical="center" wrapText="1"/>
    </xf>
    <xf numFmtId="43" fontId="13" fillId="4" borderId="54" xfId="3" applyNumberFormat="1" applyFont="1" applyFill="1" applyBorder="1" applyAlignment="1">
      <alignment horizontal="center" vertical="center" wrapText="1"/>
    </xf>
    <xf numFmtId="43" fontId="13" fillId="4" borderId="87" xfId="3" applyNumberFormat="1" applyFont="1" applyFill="1" applyBorder="1" applyAlignment="1">
      <alignment horizontal="center" vertical="center" wrapText="1"/>
    </xf>
    <xf numFmtId="43" fontId="13" fillId="4" borderId="54" xfId="5" applyNumberFormat="1" applyFont="1" applyFill="1" applyBorder="1" applyAlignment="1">
      <alignment horizontal="center" vertical="center"/>
    </xf>
    <xf numFmtId="43" fontId="13" fillId="4" borderId="87" xfId="5" applyNumberFormat="1" applyFont="1" applyFill="1" applyBorder="1" applyAlignment="1">
      <alignment horizontal="center" vertical="center"/>
    </xf>
    <xf numFmtId="167" fontId="13" fillId="4" borderId="54" xfId="4" applyNumberFormat="1" applyFont="1" applyFill="1" applyBorder="1" applyAlignment="1">
      <alignment horizontal="center" vertical="center" wrapText="1"/>
    </xf>
    <xf numFmtId="167" fontId="13" fillId="4" borderId="87" xfId="4" applyNumberFormat="1" applyFont="1" applyFill="1" applyBorder="1" applyAlignment="1">
      <alignment horizontal="center" vertical="center" wrapText="1"/>
    </xf>
    <xf numFmtId="167" fontId="13" fillId="4" borderId="62" xfId="4" applyNumberFormat="1" applyFont="1" applyFill="1" applyBorder="1" applyAlignment="1">
      <alignment horizontal="center" vertical="center" wrapText="1"/>
    </xf>
    <xf numFmtId="167" fontId="13" fillId="4" borderId="49" xfId="4" applyNumberFormat="1" applyFont="1" applyFill="1" applyBorder="1" applyAlignment="1">
      <alignment horizontal="center" vertical="center" wrapText="1"/>
    </xf>
    <xf numFmtId="3" fontId="13" fillId="4" borderId="56" xfId="4" applyNumberFormat="1" applyFont="1" applyFill="1" applyBorder="1" applyAlignment="1">
      <alignment horizontal="center" vertical="center" wrapText="1"/>
    </xf>
    <xf numFmtId="3" fontId="13" fillId="4" borderId="88" xfId="4" applyNumberFormat="1" applyFont="1" applyFill="1" applyBorder="1" applyAlignment="1">
      <alignment horizontal="center" vertical="center" wrapText="1"/>
    </xf>
    <xf numFmtId="0" fontId="8" fillId="0" borderId="80" xfId="0" applyFont="1" applyFill="1" applyBorder="1" applyAlignment="1">
      <alignment horizontal="right" vertical="center" wrapText="1"/>
    </xf>
    <xf numFmtId="166" fontId="7" fillId="0" borderId="74" xfId="1" applyNumberFormat="1" applyFont="1" applyFill="1" applyBorder="1" applyAlignment="1">
      <alignment horizontal="center" vertical="center"/>
    </xf>
    <xf numFmtId="166" fontId="7" fillId="0" borderId="91" xfId="1" applyNumberFormat="1" applyFont="1" applyFill="1" applyBorder="1" applyAlignment="1">
      <alignment horizontal="center" vertical="center"/>
    </xf>
    <xf numFmtId="0" fontId="8" fillId="0" borderId="29" xfId="0" applyFont="1" applyBorder="1" applyAlignment="1">
      <alignment horizontal="right" vertical="center" wrapText="1"/>
    </xf>
    <xf numFmtId="0" fontId="8" fillId="0" borderId="70" xfId="0" applyFont="1" applyFill="1" applyBorder="1" applyAlignment="1">
      <alignment horizontal="right" vertical="center"/>
    </xf>
    <xf numFmtId="0" fontId="8" fillId="0" borderId="71" xfId="0" applyFont="1" applyFill="1" applyBorder="1" applyAlignment="1">
      <alignment horizontal="right" vertical="center"/>
    </xf>
    <xf numFmtId="166" fontId="8" fillId="0" borderId="74" xfId="0" applyNumberFormat="1" applyFont="1" applyFill="1" applyBorder="1" applyAlignment="1">
      <alignment horizontal="center" vertical="center"/>
    </xf>
    <xf numFmtId="166" fontId="8" fillId="0" borderId="91" xfId="0" applyNumberFormat="1" applyFont="1" applyFill="1" applyBorder="1" applyAlignment="1">
      <alignment horizontal="center" vertical="center"/>
    </xf>
    <xf numFmtId="0" fontId="8" fillId="0" borderId="89" xfId="0" applyFont="1" applyFill="1" applyBorder="1" applyAlignment="1">
      <alignment horizontal="right"/>
    </xf>
    <xf numFmtId="0" fontId="8" fillId="0" borderId="90" xfId="0" applyFont="1" applyFill="1" applyBorder="1" applyAlignment="1">
      <alignment horizontal="right"/>
    </xf>
    <xf numFmtId="0" fontId="10" fillId="2" borderId="1" xfId="2" applyFont="1" applyFill="1" applyBorder="1" applyAlignment="1">
      <alignment horizontal="center" vertical="center"/>
    </xf>
    <xf numFmtId="0" fontId="10" fillId="2" borderId="61" xfId="2" applyFont="1" applyFill="1" applyBorder="1" applyAlignment="1">
      <alignment horizontal="center" vertical="center"/>
    </xf>
    <xf numFmtId="0" fontId="10" fillId="2" borderId="50" xfId="2" applyFont="1" applyFill="1" applyBorder="1" applyAlignment="1">
      <alignment horizontal="center" vertical="center"/>
    </xf>
    <xf numFmtId="0" fontId="10" fillId="2" borderId="80" xfId="2" applyFont="1" applyFill="1" applyBorder="1" applyAlignment="1">
      <alignment horizontal="center" vertical="center"/>
    </xf>
    <xf numFmtId="0" fontId="10" fillId="2" borderId="67" xfId="2" applyFont="1" applyFill="1" applyBorder="1" applyAlignment="1">
      <alignment horizontal="center" vertical="center"/>
    </xf>
    <xf numFmtId="0" fontId="10" fillId="2" borderId="51" xfId="2" applyFont="1" applyFill="1" applyBorder="1" applyAlignment="1">
      <alignment horizontal="center" vertical="center"/>
    </xf>
    <xf numFmtId="0" fontId="10" fillId="2" borderId="52" xfId="2" applyFont="1" applyFill="1" applyBorder="1" applyAlignment="1">
      <alignment horizontal="center" vertical="center"/>
    </xf>
    <xf numFmtId="0" fontId="10" fillId="2" borderId="82" xfId="2" applyFont="1" applyFill="1" applyBorder="1" applyAlignment="1">
      <alignment horizontal="center" vertical="center"/>
    </xf>
    <xf numFmtId="164" fontId="16" fillId="0" borderId="74" xfId="1" applyFont="1" applyFill="1" applyBorder="1" applyAlignment="1">
      <alignment horizontal="center" vertical="center"/>
    </xf>
    <xf numFmtId="164" fontId="16" fillId="0" borderId="91" xfId="1" applyFont="1" applyFill="1" applyBorder="1" applyAlignment="1">
      <alignment horizontal="center" vertical="center"/>
    </xf>
    <xf numFmtId="0" fontId="8" fillId="0" borderId="80" xfId="0" applyFont="1" applyBorder="1" applyAlignment="1">
      <alignment horizontal="right" vertical="center"/>
    </xf>
    <xf numFmtId="164" fontId="24" fillId="0" borderId="67" xfId="1" applyFont="1" applyBorder="1" applyAlignment="1">
      <alignment horizontal="center"/>
    </xf>
    <xf numFmtId="164" fontId="24" fillId="0" borderId="82" xfId="1" applyFont="1" applyBorder="1" applyAlignment="1">
      <alignment horizontal="center"/>
    </xf>
    <xf numFmtId="0" fontId="8" fillId="0" borderId="52" xfId="0" applyFont="1" applyBorder="1" applyAlignment="1">
      <alignment horizontal="right" vertical="center"/>
    </xf>
    <xf numFmtId="0" fontId="18" fillId="0" borderId="0" xfId="0" applyFont="1" applyBorder="1" applyAlignment="1">
      <alignment horizontal="center" vertical="center"/>
    </xf>
    <xf numFmtId="0" fontId="11" fillId="4" borderId="28" xfId="2" applyFont="1" applyFill="1" applyBorder="1" applyAlignment="1">
      <alignment horizontal="center" vertical="center" wrapText="1"/>
    </xf>
    <xf numFmtId="0" fontId="11" fillId="4" borderId="33" xfId="2" applyFont="1" applyFill="1" applyBorder="1" applyAlignment="1">
      <alignment horizontal="center" vertical="center" wrapText="1"/>
    </xf>
    <xf numFmtId="43" fontId="13" fillId="4" borderId="29" xfId="3" applyNumberFormat="1" applyFont="1" applyFill="1" applyBorder="1" applyAlignment="1">
      <alignment horizontal="center" vertical="center" wrapText="1"/>
    </xf>
    <xf numFmtId="43" fontId="13" fillId="4" borderId="34" xfId="3" applyNumberFormat="1" applyFont="1" applyFill="1" applyBorder="1" applyAlignment="1">
      <alignment horizontal="center" vertical="center" wrapText="1"/>
    </xf>
    <xf numFmtId="43" fontId="13" fillId="4" borderId="29" xfId="5" applyNumberFormat="1" applyFont="1" applyFill="1" applyBorder="1" applyAlignment="1">
      <alignment horizontal="center" vertical="center"/>
    </xf>
    <xf numFmtId="43" fontId="13" fillId="4" borderId="34" xfId="5" applyNumberFormat="1" applyFont="1" applyFill="1" applyBorder="1" applyAlignment="1">
      <alignment horizontal="center" vertical="center"/>
    </xf>
    <xf numFmtId="167" fontId="13" fillId="4" borderId="34" xfId="4" applyNumberFormat="1" applyFont="1" applyFill="1" applyBorder="1" applyAlignment="1">
      <alignment horizontal="center" vertical="center" wrapText="1"/>
    </xf>
    <xf numFmtId="3" fontId="13" fillId="4" borderId="30" xfId="4" applyNumberFormat="1" applyFont="1" applyFill="1" applyBorder="1" applyAlignment="1">
      <alignment horizontal="center" vertical="center" wrapText="1"/>
    </xf>
    <xf numFmtId="3" fontId="13" fillId="4" borderId="35" xfId="4" applyNumberFormat="1" applyFont="1" applyFill="1" applyBorder="1" applyAlignment="1">
      <alignment horizontal="center" vertical="center" wrapText="1"/>
    </xf>
    <xf numFmtId="0" fontId="8" fillId="0" borderId="0" xfId="0" applyFont="1" applyBorder="1" applyAlignment="1">
      <alignment horizontal="right" vertical="center"/>
    </xf>
    <xf numFmtId="164" fontId="24" fillId="0" borderId="68" xfId="1" applyFont="1" applyBorder="1" applyAlignment="1">
      <alignment horizontal="center"/>
    </xf>
    <xf numFmtId="0" fontId="8" fillId="0" borderId="33" xfId="0" applyFont="1" applyBorder="1" applyAlignment="1">
      <alignment horizontal="right" vertical="center" wrapText="1"/>
    </xf>
    <xf numFmtId="0" fontId="8" fillId="0" borderId="34" xfId="0" applyFont="1" applyBorder="1" applyAlignment="1">
      <alignment horizontal="right" vertical="center"/>
    </xf>
    <xf numFmtId="0" fontId="1" fillId="0" borderId="93" xfId="0" applyFont="1" applyBorder="1" applyAlignment="1">
      <alignment horizontal="left" vertical="center"/>
    </xf>
    <xf numFmtId="0" fontId="1" fillId="0" borderId="1" xfId="0" applyFont="1" applyBorder="1" applyAlignment="1">
      <alignment horizontal="left" vertical="center"/>
    </xf>
    <xf numFmtId="0" fontId="0" fillId="0" borderId="31" xfId="0" applyBorder="1" applyAlignment="1">
      <alignment horizontal="center"/>
    </xf>
    <xf numFmtId="0" fontId="0" fillId="0" borderId="22" xfId="0" applyBorder="1" applyAlignment="1">
      <alignment horizontal="center"/>
    </xf>
    <xf numFmtId="0" fontId="8" fillId="4" borderId="75" xfId="0" applyFont="1" applyFill="1" applyBorder="1" applyAlignment="1">
      <alignment horizontal="center" vertical="center"/>
    </xf>
    <xf numFmtId="0" fontId="8" fillId="4" borderId="76"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8" fillId="0" borderId="1" xfId="0" applyFont="1" applyBorder="1" applyAlignment="1">
      <alignment horizontal="center" vertical="center"/>
    </xf>
    <xf numFmtId="0" fontId="14" fillId="0" borderId="6" xfId="0" applyFont="1" applyFill="1" applyBorder="1" applyAlignment="1" applyProtection="1">
      <alignment horizontal="left" vertical="center" wrapText="1"/>
      <protection locked="0"/>
    </xf>
    <xf numFmtId="0" fontId="8" fillId="3" borderId="3" xfId="0" applyFont="1" applyFill="1" applyBorder="1" applyAlignment="1">
      <alignment horizontal="center" vertical="top" wrapText="1"/>
    </xf>
    <xf numFmtId="0" fontId="24" fillId="3" borderId="3" xfId="0" applyFont="1" applyFill="1" applyBorder="1" applyAlignment="1">
      <alignment horizontal="center" vertical="top" wrapText="1"/>
    </xf>
    <xf numFmtId="0" fontId="8" fillId="3" borderId="4" xfId="0" applyFont="1" applyFill="1" applyBorder="1" applyAlignment="1">
      <alignment vertical="top" wrapText="1"/>
    </xf>
    <xf numFmtId="0" fontId="0" fillId="3" borderId="16" xfId="0" applyFont="1" applyFill="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top" wrapText="1"/>
    </xf>
    <xf numFmtId="0" fontId="0" fillId="0" borderId="0" xfId="0" applyBorder="1" applyAlignment="1">
      <alignment vertical="top" wrapText="1"/>
    </xf>
    <xf numFmtId="0" fontId="8" fillId="3" borderId="2" xfId="0" applyFont="1" applyFill="1" applyBorder="1" applyAlignment="1">
      <alignment vertical="top" wrapText="1"/>
    </xf>
    <xf numFmtId="0" fontId="0" fillId="3" borderId="17" xfId="0" applyFont="1" applyFill="1" applyBorder="1" applyAlignment="1">
      <alignment vertical="top" wrapText="1"/>
    </xf>
    <xf numFmtId="0" fontId="8" fillId="3" borderId="3" xfId="0" applyFont="1" applyFill="1" applyBorder="1" applyAlignment="1">
      <alignment vertical="top" wrapText="1"/>
    </xf>
    <xf numFmtId="0" fontId="0" fillId="3" borderId="15" xfId="0" applyFont="1" applyFill="1" applyBorder="1" applyAlignment="1">
      <alignment vertical="top" wrapText="1"/>
    </xf>
    <xf numFmtId="0" fontId="0" fillId="3" borderId="3" xfId="0" applyFont="1" applyFill="1" applyBorder="1" applyAlignment="1">
      <alignment horizontal="center" vertical="top" wrapText="1"/>
    </xf>
  </cellXfs>
  <cellStyles count="30">
    <cellStyle name="Comma" xfId="1" builtinId="3"/>
    <cellStyle name="Comma 13 2" xfId="9"/>
    <cellStyle name="Comma 14" xfId="10"/>
    <cellStyle name="Comma 14 2" xfId="11"/>
    <cellStyle name="Comma 2 2 2 2 2" xfId="3"/>
    <cellStyle name="Comma 2 3" xfId="4"/>
    <cellStyle name="Comma 2 3 2" xfId="12"/>
    <cellStyle name="Comma 2 4 2" xfId="5"/>
    <cellStyle name="Comma 3" xfId="13"/>
    <cellStyle name="Normal" xfId="0" builtinId="0"/>
    <cellStyle name="Normal 10 2" xfId="2"/>
    <cellStyle name="Normal 11" xfId="14"/>
    <cellStyle name="Normal 2" xfId="15"/>
    <cellStyle name="Normal 2 10 2" xfId="7"/>
    <cellStyle name="Normal 2 2 3" xfId="8"/>
    <cellStyle name="Normal 2 3 3" xfId="16"/>
    <cellStyle name="Normal 2 34" xfId="6"/>
    <cellStyle name="Normal 2_Final BOQ- 16-01-2014-01" xfId="17"/>
    <cellStyle name="Normal 3" xfId="18"/>
    <cellStyle name="Normal 3 3 2" xfId="19"/>
    <cellStyle name="Normal 31" xfId="20"/>
    <cellStyle name="Normal 4" xfId="21"/>
    <cellStyle name="Normal 4 3" xfId="22"/>
    <cellStyle name="Normal 5" xfId="23"/>
    <cellStyle name="Normal 5 2" xfId="24"/>
    <cellStyle name="Normal 6" xfId="29"/>
    <cellStyle name="Normal 7" xfId="25"/>
    <cellStyle name="Normal_Xl0000212" xfId="28"/>
    <cellStyle name="Percent 2" xfId="26"/>
    <cellStyle name="Percent 2 10"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101</xdr:row>
      <xdr:rowOff>0</xdr:rowOff>
    </xdr:from>
    <xdr:to>
      <xdr:col>3</xdr:col>
      <xdr:colOff>0</xdr:colOff>
      <xdr:row>102</xdr:row>
      <xdr:rowOff>9526</xdr:rowOff>
    </xdr:to>
    <xdr:sp macro="" textlink="">
      <xdr:nvSpPr>
        <xdr:cNvPr id="2" name="Text Box 1">
          <a:extLst>
            <a:ext uri="{FF2B5EF4-FFF2-40B4-BE49-F238E27FC236}">
              <a16:creationId xmlns:a16="http://schemas.microsoft.com/office/drawing/2014/main" xmlns="" id="{00000000-0008-0000-0B00-00000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 name="Text Box 2">
          <a:extLst>
            <a:ext uri="{FF2B5EF4-FFF2-40B4-BE49-F238E27FC236}">
              <a16:creationId xmlns:a16="http://schemas.microsoft.com/office/drawing/2014/main" xmlns="" id="{00000000-0008-0000-0B00-00000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 name="Text Box 3">
          <a:extLst>
            <a:ext uri="{FF2B5EF4-FFF2-40B4-BE49-F238E27FC236}">
              <a16:creationId xmlns:a16="http://schemas.microsoft.com/office/drawing/2014/main" xmlns="" id="{00000000-0008-0000-0B00-00000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 name="Text Box 4">
          <a:extLst>
            <a:ext uri="{FF2B5EF4-FFF2-40B4-BE49-F238E27FC236}">
              <a16:creationId xmlns:a16="http://schemas.microsoft.com/office/drawing/2014/main" xmlns="" id="{00000000-0008-0000-0B00-00000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 name="Text Box 5">
          <a:extLst>
            <a:ext uri="{FF2B5EF4-FFF2-40B4-BE49-F238E27FC236}">
              <a16:creationId xmlns:a16="http://schemas.microsoft.com/office/drawing/2014/main" xmlns="" id="{00000000-0008-0000-0B00-00000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 name="Text Box 6">
          <a:extLst>
            <a:ext uri="{FF2B5EF4-FFF2-40B4-BE49-F238E27FC236}">
              <a16:creationId xmlns:a16="http://schemas.microsoft.com/office/drawing/2014/main" xmlns="" id="{00000000-0008-0000-0B00-00000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 name="Text Box 7">
          <a:extLst>
            <a:ext uri="{FF2B5EF4-FFF2-40B4-BE49-F238E27FC236}">
              <a16:creationId xmlns:a16="http://schemas.microsoft.com/office/drawing/2014/main" xmlns="" id="{00000000-0008-0000-0B00-00000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 name="Text Box 8">
          <a:extLst>
            <a:ext uri="{FF2B5EF4-FFF2-40B4-BE49-F238E27FC236}">
              <a16:creationId xmlns:a16="http://schemas.microsoft.com/office/drawing/2014/main" xmlns="" id="{00000000-0008-0000-0B00-00000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 name="Text Box 9">
          <a:extLst>
            <a:ext uri="{FF2B5EF4-FFF2-40B4-BE49-F238E27FC236}">
              <a16:creationId xmlns:a16="http://schemas.microsoft.com/office/drawing/2014/main" xmlns="" id="{00000000-0008-0000-0B00-00000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 name="Text Box 10">
          <a:extLst>
            <a:ext uri="{FF2B5EF4-FFF2-40B4-BE49-F238E27FC236}">
              <a16:creationId xmlns:a16="http://schemas.microsoft.com/office/drawing/2014/main" xmlns="" id="{00000000-0008-0000-0B00-00000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 name="Text Box 11">
          <a:extLst>
            <a:ext uri="{FF2B5EF4-FFF2-40B4-BE49-F238E27FC236}">
              <a16:creationId xmlns:a16="http://schemas.microsoft.com/office/drawing/2014/main" xmlns="" id="{00000000-0008-0000-0B00-00000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 name="Text Box 12">
          <a:extLst>
            <a:ext uri="{FF2B5EF4-FFF2-40B4-BE49-F238E27FC236}">
              <a16:creationId xmlns:a16="http://schemas.microsoft.com/office/drawing/2014/main" xmlns="" id="{00000000-0008-0000-0B00-00000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 name="Text Box 13">
          <a:extLst>
            <a:ext uri="{FF2B5EF4-FFF2-40B4-BE49-F238E27FC236}">
              <a16:creationId xmlns:a16="http://schemas.microsoft.com/office/drawing/2014/main" xmlns="" id="{00000000-0008-0000-0B00-00000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 name="Text Box 14">
          <a:extLst>
            <a:ext uri="{FF2B5EF4-FFF2-40B4-BE49-F238E27FC236}">
              <a16:creationId xmlns:a16="http://schemas.microsoft.com/office/drawing/2014/main" xmlns="" id="{00000000-0008-0000-0B00-00000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 name="Text Box 15">
          <a:extLst>
            <a:ext uri="{FF2B5EF4-FFF2-40B4-BE49-F238E27FC236}">
              <a16:creationId xmlns:a16="http://schemas.microsoft.com/office/drawing/2014/main" xmlns="" id="{00000000-0008-0000-0B00-00001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 name="Text Box 16">
          <a:extLst>
            <a:ext uri="{FF2B5EF4-FFF2-40B4-BE49-F238E27FC236}">
              <a16:creationId xmlns:a16="http://schemas.microsoft.com/office/drawing/2014/main" xmlns="" id="{00000000-0008-0000-0B00-00001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 name="Text Box 17">
          <a:extLst>
            <a:ext uri="{FF2B5EF4-FFF2-40B4-BE49-F238E27FC236}">
              <a16:creationId xmlns:a16="http://schemas.microsoft.com/office/drawing/2014/main" xmlns="" id="{00000000-0008-0000-0B00-00001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 name="Text Box 18">
          <a:extLst>
            <a:ext uri="{FF2B5EF4-FFF2-40B4-BE49-F238E27FC236}">
              <a16:creationId xmlns:a16="http://schemas.microsoft.com/office/drawing/2014/main" xmlns="" id="{00000000-0008-0000-0B00-00001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 name="Text Box 19">
          <a:extLst>
            <a:ext uri="{FF2B5EF4-FFF2-40B4-BE49-F238E27FC236}">
              <a16:creationId xmlns:a16="http://schemas.microsoft.com/office/drawing/2014/main" xmlns="" id="{00000000-0008-0000-0B00-00001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 name="Text Box 20">
          <a:extLst>
            <a:ext uri="{FF2B5EF4-FFF2-40B4-BE49-F238E27FC236}">
              <a16:creationId xmlns:a16="http://schemas.microsoft.com/office/drawing/2014/main" xmlns="" id="{00000000-0008-0000-0B00-00001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 name="Text Box 21">
          <a:extLst>
            <a:ext uri="{FF2B5EF4-FFF2-40B4-BE49-F238E27FC236}">
              <a16:creationId xmlns:a16="http://schemas.microsoft.com/office/drawing/2014/main" xmlns="" id="{00000000-0008-0000-0B00-00001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 name="Text Box 22">
          <a:extLst>
            <a:ext uri="{FF2B5EF4-FFF2-40B4-BE49-F238E27FC236}">
              <a16:creationId xmlns:a16="http://schemas.microsoft.com/office/drawing/2014/main" xmlns="" id="{00000000-0008-0000-0B00-00001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 name="Text Box 23">
          <a:extLst>
            <a:ext uri="{FF2B5EF4-FFF2-40B4-BE49-F238E27FC236}">
              <a16:creationId xmlns:a16="http://schemas.microsoft.com/office/drawing/2014/main" xmlns="" id="{00000000-0008-0000-0B00-00001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 name="Text Box 24">
          <a:extLst>
            <a:ext uri="{FF2B5EF4-FFF2-40B4-BE49-F238E27FC236}">
              <a16:creationId xmlns:a16="http://schemas.microsoft.com/office/drawing/2014/main" xmlns="" id="{00000000-0008-0000-0B00-00001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 name="Text Box 25">
          <a:extLst>
            <a:ext uri="{FF2B5EF4-FFF2-40B4-BE49-F238E27FC236}">
              <a16:creationId xmlns:a16="http://schemas.microsoft.com/office/drawing/2014/main" xmlns="" id="{00000000-0008-0000-0B00-00001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 name="Text Box 26">
          <a:extLst>
            <a:ext uri="{FF2B5EF4-FFF2-40B4-BE49-F238E27FC236}">
              <a16:creationId xmlns:a16="http://schemas.microsoft.com/office/drawing/2014/main" xmlns="" id="{00000000-0008-0000-0B00-00001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 name="Text Box 27">
          <a:extLst>
            <a:ext uri="{FF2B5EF4-FFF2-40B4-BE49-F238E27FC236}">
              <a16:creationId xmlns:a16="http://schemas.microsoft.com/office/drawing/2014/main" xmlns="" id="{00000000-0008-0000-0B00-00001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 name="Text Box 28">
          <a:extLst>
            <a:ext uri="{FF2B5EF4-FFF2-40B4-BE49-F238E27FC236}">
              <a16:creationId xmlns:a16="http://schemas.microsoft.com/office/drawing/2014/main" xmlns="" id="{00000000-0008-0000-0B00-00001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 name="Text Box 29">
          <a:extLst>
            <a:ext uri="{FF2B5EF4-FFF2-40B4-BE49-F238E27FC236}">
              <a16:creationId xmlns:a16="http://schemas.microsoft.com/office/drawing/2014/main" xmlns="" id="{00000000-0008-0000-0B00-00001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 name="Text Box 30">
          <a:extLst>
            <a:ext uri="{FF2B5EF4-FFF2-40B4-BE49-F238E27FC236}">
              <a16:creationId xmlns:a16="http://schemas.microsoft.com/office/drawing/2014/main" xmlns="" id="{00000000-0008-0000-0B00-00001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 name="Text Box 31">
          <a:extLst>
            <a:ext uri="{FF2B5EF4-FFF2-40B4-BE49-F238E27FC236}">
              <a16:creationId xmlns:a16="http://schemas.microsoft.com/office/drawing/2014/main" xmlns="" id="{00000000-0008-0000-0B00-00002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 name="Text Box 32">
          <a:extLst>
            <a:ext uri="{FF2B5EF4-FFF2-40B4-BE49-F238E27FC236}">
              <a16:creationId xmlns:a16="http://schemas.microsoft.com/office/drawing/2014/main" xmlns="" id="{00000000-0008-0000-0B00-00002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 name="Text Box 33">
          <a:extLst>
            <a:ext uri="{FF2B5EF4-FFF2-40B4-BE49-F238E27FC236}">
              <a16:creationId xmlns:a16="http://schemas.microsoft.com/office/drawing/2014/main" xmlns="" id="{00000000-0008-0000-0B00-00002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 name="Text Box 34">
          <a:extLst>
            <a:ext uri="{FF2B5EF4-FFF2-40B4-BE49-F238E27FC236}">
              <a16:creationId xmlns:a16="http://schemas.microsoft.com/office/drawing/2014/main" xmlns="" id="{00000000-0008-0000-0B00-00002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 name="Text Box 35">
          <a:extLst>
            <a:ext uri="{FF2B5EF4-FFF2-40B4-BE49-F238E27FC236}">
              <a16:creationId xmlns:a16="http://schemas.microsoft.com/office/drawing/2014/main" xmlns="" id="{00000000-0008-0000-0B00-00002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 name="Text Box 36">
          <a:extLst>
            <a:ext uri="{FF2B5EF4-FFF2-40B4-BE49-F238E27FC236}">
              <a16:creationId xmlns:a16="http://schemas.microsoft.com/office/drawing/2014/main" xmlns="" id="{00000000-0008-0000-0B00-00002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 name="Text Box 37">
          <a:extLst>
            <a:ext uri="{FF2B5EF4-FFF2-40B4-BE49-F238E27FC236}">
              <a16:creationId xmlns:a16="http://schemas.microsoft.com/office/drawing/2014/main" xmlns="" id="{00000000-0008-0000-0B00-00002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 name="Text Box 38">
          <a:extLst>
            <a:ext uri="{FF2B5EF4-FFF2-40B4-BE49-F238E27FC236}">
              <a16:creationId xmlns:a16="http://schemas.microsoft.com/office/drawing/2014/main" xmlns="" id="{00000000-0008-0000-0B00-00002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 name="Text Box 39">
          <a:extLst>
            <a:ext uri="{FF2B5EF4-FFF2-40B4-BE49-F238E27FC236}">
              <a16:creationId xmlns:a16="http://schemas.microsoft.com/office/drawing/2014/main" xmlns="" id="{00000000-0008-0000-0B00-00002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 name="Text Box 40">
          <a:extLst>
            <a:ext uri="{FF2B5EF4-FFF2-40B4-BE49-F238E27FC236}">
              <a16:creationId xmlns:a16="http://schemas.microsoft.com/office/drawing/2014/main" xmlns="" id="{00000000-0008-0000-0B00-00002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 name="Text Box 41">
          <a:extLst>
            <a:ext uri="{FF2B5EF4-FFF2-40B4-BE49-F238E27FC236}">
              <a16:creationId xmlns:a16="http://schemas.microsoft.com/office/drawing/2014/main" xmlns="" id="{00000000-0008-0000-0B00-00002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 name="Text Box 42">
          <a:extLst>
            <a:ext uri="{FF2B5EF4-FFF2-40B4-BE49-F238E27FC236}">
              <a16:creationId xmlns:a16="http://schemas.microsoft.com/office/drawing/2014/main" xmlns="" id="{00000000-0008-0000-0B00-00002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 name="Text Box 43">
          <a:extLst>
            <a:ext uri="{FF2B5EF4-FFF2-40B4-BE49-F238E27FC236}">
              <a16:creationId xmlns:a16="http://schemas.microsoft.com/office/drawing/2014/main" xmlns="" id="{00000000-0008-0000-0B00-00002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 name="Text Box 44">
          <a:extLst>
            <a:ext uri="{FF2B5EF4-FFF2-40B4-BE49-F238E27FC236}">
              <a16:creationId xmlns:a16="http://schemas.microsoft.com/office/drawing/2014/main" xmlns="" id="{00000000-0008-0000-0B00-00002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 name="Text Box 45">
          <a:extLst>
            <a:ext uri="{FF2B5EF4-FFF2-40B4-BE49-F238E27FC236}">
              <a16:creationId xmlns:a16="http://schemas.microsoft.com/office/drawing/2014/main" xmlns="" id="{00000000-0008-0000-0B00-00002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 name="Text Box 46">
          <a:extLst>
            <a:ext uri="{FF2B5EF4-FFF2-40B4-BE49-F238E27FC236}">
              <a16:creationId xmlns:a16="http://schemas.microsoft.com/office/drawing/2014/main" xmlns="" id="{00000000-0008-0000-0B00-00002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 name="Text Box 47">
          <a:extLst>
            <a:ext uri="{FF2B5EF4-FFF2-40B4-BE49-F238E27FC236}">
              <a16:creationId xmlns:a16="http://schemas.microsoft.com/office/drawing/2014/main" xmlns="" id="{00000000-0008-0000-0B00-00003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 name="Text Box 48">
          <a:extLst>
            <a:ext uri="{FF2B5EF4-FFF2-40B4-BE49-F238E27FC236}">
              <a16:creationId xmlns:a16="http://schemas.microsoft.com/office/drawing/2014/main" xmlns="" id="{00000000-0008-0000-0B00-00003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 name="Text Box 49">
          <a:extLst>
            <a:ext uri="{FF2B5EF4-FFF2-40B4-BE49-F238E27FC236}">
              <a16:creationId xmlns:a16="http://schemas.microsoft.com/office/drawing/2014/main" xmlns="" id="{00000000-0008-0000-0B00-00003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 name="Text Box 50">
          <a:extLst>
            <a:ext uri="{FF2B5EF4-FFF2-40B4-BE49-F238E27FC236}">
              <a16:creationId xmlns:a16="http://schemas.microsoft.com/office/drawing/2014/main" xmlns="" id="{00000000-0008-0000-0B00-00003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 name="Text Box 51">
          <a:extLst>
            <a:ext uri="{FF2B5EF4-FFF2-40B4-BE49-F238E27FC236}">
              <a16:creationId xmlns:a16="http://schemas.microsoft.com/office/drawing/2014/main" xmlns="" id="{00000000-0008-0000-0B00-00003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 name="Text Box 52">
          <a:extLst>
            <a:ext uri="{FF2B5EF4-FFF2-40B4-BE49-F238E27FC236}">
              <a16:creationId xmlns:a16="http://schemas.microsoft.com/office/drawing/2014/main" xmlns="" id="{00000000-0008-0000-0B00-00003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 name="Text Box 53">
          <a:extLst>
            <a:ext uri="{FF2B5EF4-FFF2-40B4-BE49-F238E27FC236}">
              <a16:creationId xmlns:a16="http://schemas.microsoft.com/office/drawing/2014/main" xmlns="" id="{00000000-0008-0000-0B00-00003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 name="Text Box 54">
          <a:extLst>
            <a:ext uri="{FF2B5EF4-FFF2-40B4-BE49-F238E27FC236}">
              <a16:creationId xmlns:a16="http://schemas.microsoft.com/office/drawing/2014/main" xmlns="" id="{00000000-0008-0000-0B00-00003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 name="Text Box 55">
          <a:extLst>
            <a:ext uri="{FF2B5EF4-FFF2-40B4-BE49-F238E27FC236}">
              <a16:creationId xmlns:a16="http://schemas.microsoft.com/office/drawing/2014/main" xmlns="" id="{00000000-0008-0000-0B00-00003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 name="Text Box 56">
          <a:extLst>
            <a:ext uri="{FF2B5EF4-FFF2-40B4-BE49-F238E27FC236}">
              <a16:creationId xmlns:a16="http://schemas.microsoft.com/office/drawing/2014/main" xmlns="" id="{00000000-0008-0000-0B00-00003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 name="Text Box 57">
          <a:extLst>
            <a:ext uri="{FF2B5EF4-FFF2-40B4-BE49-F238E27FC236}">
              <a16:creationId xmlns:a16="http://schemas.microsoft.com/office/drawing/2014/main" xmlns="" id="{00000000-0008-0000-0B00-00003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 name="Text Box 58">
          <a:extLst>
            <a:ext uri="{FF2B5EF4-FFF2-40B4-BE49-F238E27FC236}">
              <a16:creationId xmlns:a16="http://schemas.microsoft.com/office/drawing/2014/main" xmlns="" id="{00000000-0008-0000-0B00-00003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 name="Text Box 59">
          <a:extLst>
            <a:ext uri="{FF2B5EF4-FFF2-40B4-BE49-F238E27FC236}">
              <a16:creationId xmlns:a16="http://schemas.microsoft.com/office/drawing/2014/main" xmlns="" id="{00000000-0008-0000-0B00-00003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 name="Text Box 60">
          <a:extLst>
            <a:ext uri="{FF2B5EF4-FFF2-40B4-BE49-F238E27FC236}">
              <a16:creationId xmlns:a16="http://schemas.microsoft.com/office/drawing/2014/main" xmlns="" id="{00000000-0008-0000-0B00-00003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 name="Text Box 61">
          <a:extLst>
            <a:ext uri="{FF2B5EF4-FFF2-40B4-BE49-F238E27FC236}">
              <a16:creationId xmlns:a16="http://schemas.microsoft.com/office/drawing/2014/main" xmlns="" id="{00000000-0008-0000-0B00-00003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 name="Text Box 62">
          <a:extLst>
            <a:ext uri="{FF2B5EF4-FFF2-40B4-BE49-F238E27FC236}">
              <a16:creationId xmlns:a16="http://schemas.microsoft.com/office/drawing/2014/main" xmlns="" id="{00000000-0008-0000-0B00-00003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 name="Text Box 63">
          <a:extLst>
            <a:ext uri="{FF2B5EF4-FFF2-40B4-BE49-F238E27FC236}">
              <a16:creationId xmlns:a16="http://schemas.microsoft.com/office/drawing/2014/main" xmlns="" id="{00000000-0008-0000-0B00-00004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 name="Text Box 64">
          <a:extLst>
            <a:ext uri="{FF2B5EF4-FFF2-40B4-BE49-F238E27FC236}">
              <a16:creationId xmlns:a16="http://schemas.microsoft.com/office/drawing/2014/main" xmlns="" id="{00000000-0008-0000-0B00-00004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 name="Text Box 65">
          <a:extLst>
            <a:ext uri="{FF2B5EF4-FFF2-40B4-BE49-F238E27FC236}">
              <a16:creationId xmlns:a16="http://schemas.microsoft.com/office/drawing/2014/main" xmlns="" id="{00000000-0008-0000-0B00-00004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 name="Text Box 66">
          <a:extLst>
            <a:ext uri="{FF2B5EF4-FFF2-40B4-BE49-F238E27FC236}">
              <a16:creationId xmlns:a16="http://schemas.microsoft.com/office/drawing/2014/main" xmlns="" id="{00000000-0008-0000-0B00-00004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 name="Text Box 67">
          <a:extLst>
            <a:ext uri="{FF2B5EF4-FFF2-40B4-BE49-F238E27FC236}">
              <a16:creationId xmlns:a16="http://schemas.microsoft.com/office/drawing/2014/main" xmlns="" id="{00000000-0008-0000-0B00-00004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 name="Text Box 68">
          <a:extLst>
            <a:ext uri="{FF2B5EF4-FFF2-40B4-BE49-F238E27FC236}">
              <a16:creationId xmlns:a16="http://schemas.microsoft.com/office/drawing/2014/main" xmlns="" id="{00000000-0008-0000-0B00-00004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 name="Text Box 69">
          <a:extLst>
            <a:ext uri="{FF2B5EF4-FFF2-40B4-BE49-F238E27FC236}">
              <a16:creationId xmlns:a16="http://schemas.microsoft.com/office/drawing/2014/main" xmlns="" id="{00000000-0008-0000-0B00-00004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 name="Text Box 70">
          <a:extLst>
            <a:ext uri="{FF2B5EF4-FFF2-40B4-BE49-F238E27FC236}">
              <a16:creationId xmlns:a16="http://schemas.microsoft.com/office/drawing/2014/main" xmlns="" id="{00000000-0008-0000-0B00-00004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 name="Text Box 71">
          <a:extLst>
            <a:ext uri="{FF2B5EF4-FFF2-40B4-BE49-F238E27FC236}">
              <a16:creationId xmlns:a16="http://schemas.microsoft.com/office/drawing/2014/main" xmlns="" id="{00000000-0008-0000-0B00-00004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 name="Text Box 72">
          <a:extLst>
            <a:ext uri="{FF2B5EF4-FFF2-40B4-BE49-F238E27FC236}">
              <a16:creationId xmlns:a16="http://schemas.microsoft.com/office/drawing/2014/main" xmlns="" id="{00000000-0008-0000-0B00-00004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 name="Text Box 73">
          <a:extLst>
            <a:ext uri="{FF2B5EF4-FFF2-40B4-BE49-F238E27FC236}">
              <a16:creationId xmlns:a16="http://schemas.microsoft.com/office/drawing/2014/main" xmlns="" id="{00000000-0008-0000-0B00-00004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 name="Text Box 74">
          <a:extLst>
            <a:ext uri="{FF2B5EF4-FFF2-40B4-BE49-F238E27FC236}">
              <a16:creationId xmlns:a16="http://schemas.microsoft.com/office/drawing/2014/main" xmlns="" id="{00000000-0008-0000-0B00-00004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 name="Text Box 75">
          <a:extLst>
            <a:ext uri="{FF2B5EF4-FFF2-40B4-BE49-F238E27FC236}">
              <a16:creationId xmlns:a16="http://schemas.microsoft.com/office/drawing/2014/main" xmlns="" id="{00000000-0008-0000-0B00-00004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 name="Text Box 76">
          <a:extLst>
            <a:ext uri="{FF2B5EF4-FFF2-40B4-BE49-F238E27FC236}">
              <a16:creationId xmlns:a16="http://schemas.microsoft.com/office/drawing/2014/main" xmlns="" id="{00000000-0008-0000-0B00-00004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 name="Text Box 77">
          <a:extLst>
            <a:ext uri="{FF2B5EF4-FFF2-40B4-BE49-F238E27FC236}">
              <a16:creationId xmlns:a16="http://schemas.microsoft.com/office/drawing/2014/main" xmlns="" id="{00000000-0008-0000-0B00-00004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 name="Text Box 78">
          <a:extLst>
            <a:ext uri="{FF2B5EF4-FFF2-40B4-BE49-F238E27FC236}">
              <a16:creationId xmlns:a16="http://schemas.microsoft.com/office/drawing/2014/main" xmlns="" id="{00000000-0008-0000-0B00-00004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 name="Text Box 79">
          <a:extLst>
            <a:ext uri="{FF2B5EF4-FFF2-40B4-BE49-F238E27FC236}">
              <a16:creationId xmlns:a16="http://schemas.microsoft.com/office/drawing/2014/main" xmlns="" id="{00000000-0008-0000-0B00-00005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 name="Text Box 80">
          <a:extLst>
            <a:ext uri="{FF2B5EF4-FFF2-40B4-BE49-F238E27FC236}">
              <a16:creationId xmlns:a16="http://schemas.microsoft.com/office/drawing/2014/main" xmlns="" id="{00000000-0008-0000-0B00-00005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 name="Text Box 81">
          <a:extLst>
            <a:ext uri="{FF2B5EF4-FFF2-40B4-BE49-F238E27FC236}">
              <a16:creationId xmlns:a16="http://schemas.microsoft.com/office/drawing/2014/main" xmlns="" id="{00000000-0008-0000-0B00-00005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 name="Text Box 82">
          <a:extLst>
            <a:ext uri="{FF2B5EF4-FFF2-40B4-BE49-F238E27FC236}">
              <a16:creationId xmlns:a16="http://schemas.microsoft.com/office/drawing/2014/main" xmlns="" id="{00000000-0008-0000-0B00-00005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 name="Text Box 83">
          <a:extLst>
            <a:ext uri="{FF2B5EF4-FFF2-40B4-BE49-F238E27FC236}">
              <a16:creationId xmlns:a16="http://schemas.microsoft.com/office/drawing/2014/main" xmlns="" id="{00000000-0008-0000-0B00-00005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 name="Text Box 84">
          <a:extLst>
            <a:ext uri="{FF2B5EF4-FFF2-40B4-BE49-F238E27FC236}">
              <a16:creationId xmlns:a16="http://schemas.microsoft.com/office/drawing/2014/main" xmlns="" id="{00000000-0008-0000-0B00-00005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 name="Text Box 85">
          <a:extLst>
            <a:ext uri="{FF2B5EF4-FFF2-40B4-BE49-F238E27FC236}">
              <a16:creationId xmlns:a16="http://schemas.microsoft.com/office/drawing/2014/main" xmlns="" id="{00000000-0008-0000-0B00-00005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 name="Text Box 86">
          <a:extLst>
            <a:ext uri="{FF2B5EF4-FFF2-40B4-BE49-F238E27FC236}">
              <a16:creationId xmlns:a16="http://schemas.microsoft.com/office/drawing/2014/main" xmlns="" id="{00000000-0008-0000-0B00-00005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 name="Text Box 87">
          <a:extLst>
            <a:ext uri="{FF2B5EF4-FFF2-40B4-BE49-F238E27FC236}">
              <a16:creationId xmlns:a16="http://schemas.microsoft.com/office/drawing/2014/main" xmlns="" id="{00000000-0008-0000-0B00-00005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 name="Text Box 88">
          <a:extLst>
            <a:ext uri="{FF2B5EF4-FFF2-40B4-BE49-F238E27FC236}">
              <a16:creationId xmlns:a16="http://schemas.microsoft.com/office/drawing/2014/main" xmlns="" id="{00000000-0008-0000-0B00-00005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 name="Text Box 89">
          <a:extLst>
            <a:ext uri="{FF2B5EF4-FFF2-40B4-BE49-F238E27FC236}">
              <a16:creationId xmlns:a16="http://schemas.microsoft.com/office/drawing/2014/main" xmlns="" id="{00000000-0008-0000-0B00-00005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 name="Text Box 90">
          <a:extLst>
            <a:ext uri="{FF2B5EF4-FFF2-40B4-BE49-F238E27FC236}">
              <a16:creationId xmlns:a16="http://schemas.microsoft.com/office/drawing/2014/main" xmlns="" id="{00000000-0008-0000-0B00-00005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 name="Text Box 91">
          <a:extLst>
            <a:ext uri="{FF2B5EF4-FFF2-40B4-BE49-F238E27FC236}">
              <a16:creationId xmlns:a16="http://schemas.microsoft.com/office/drawing/2014/main" xmlns="" id="{00000000-0008-0000-0B00-00005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 name="Text Box 92">
          <a:extLst>
            <a:ext uri="{FF2B5EF4-FFF2-40B4-BE49-F238E27FC236}">
              <a16:creationId xmlns:a16="http://schemas.microsoft.com/office/drawing/2014/main" xmlns="" id="{00000000-0008-0000-0B00-00005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 name="Text Box 93">
          <a:extLst>
            <a:ext uri="{FF2B5EF4-FFF2-40B4-BE49-F238E27FC236}">
              <a16:creationId xmlns:a16="http://schemas.microsoft.com/office/drawing/2014/main" xmlns="" id="{00000000-0008-0000-0B00-00005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 name="Text Box 94">
          <a:extLst>
            <a:ext uri="{FF2B5EF4-FFF2-40B4-BE49-F238E27FC236}">
              <a16:creationId xmlns:a16="http://schemas.microsoft.com/office/drawing/2014/main" xmlns="" id="{00000000-0008-0000-0B00-00005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 name="Text Box 95">
          <a:extLst>
            <a:ext uri="{FF2B5EF4-FFF2-40B4-BE49-F238E27FC236}">
              <a16:creationId xmlns:a16="http://schemas.microsoft.com/office/drawing/2014/main" xmlns="" id="{00000000-0008-0000-0B00-00006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 name="Text Box 96">
          <a:extLst>
            <a:ext uri="{FF2B5EF4-FFF2-40B4-BE49-F238E27FC236}">
              <a16:creationId xmlns:a16="http://schemas.microsoft.com/office/drawing/2014/main" xmlns="" id="{00000000-0008-0000-0B00-00006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 name="Text Box 97">
          <a:extLst>
            <a:ext uri="{FF2B5EF4-FFF2-40B4-BE49-F238E27FC236}">
              <a16:creationId xmlns:a16="http://schemas.microsoft.com/office/drawing/2014/main" xmlns="" id="{00000000-0008-0000-0B00-00006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 name="Text Box 98">
          <a:extLst>
            <a:ext uri="{FF2B5EF4-FFF2-40B4-BE49-F238E27FC236}">
              <a16:creationId xmlns:a16="http://schemas.microsoft.com/office/drawing/2014/main" xmlns="" id="{00000000-0008-0000-0B00-00006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 name="Text Box 99">
          <a:extLst>
            <a:ext uri="{FF2B5EF4-FFF2-40B4-BE49-F238E27FC236}">
              <a16:creationId xmlns:a16="http://schemas.microsoft.com/office/drawing/2014/main" xmlns="" id="{00000000-0008-0000-0B00-00006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 name="Text Box 100">
          <a:extLst>
            <a:ext uri="{FF2B5EF4-FFF2-40B4-BE49-F238E27FC236}">
              <a16:creationId xmlns:a16="http://schemas.microsoft.com/office/drawing/2014/main" xmlns="" id="{00000000-0008-0000-0B00-00006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 name="Text Box 101">
          <a:extLst>
            <a:ext uri="{FF2B5EF4-FFF2-40B4-BE49-F238E27FC236}">
              <a16:creationId xmlns:a16="http://schemas.microsoft.com/office/drawing/2014/main" xmlns="" id="{00000000-0008-0000-0B00-00006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 name="Text Box 102">
          <a:extLst>
            <a:ext uri="{FF2B5EF4-FFF2-40B4-BE49-F238E27FC236}">
              <a16:creationId xmlns:a16="http://schemas.microsoft.com/office/drawing/2014/main" xmlns="" id="{00000000-0008-0000-0B00-00006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 name="Text Box 103">
          <a:extLst>
            <a:ext uri="{FF2B5EF4-FFF2-40B4-BE49-F238E27FC236}">
              <a16:creationId xmlns:a16="http://schemas.microsoft.com/office/drawing/2014/main" xmlns="" id="{00000000-0008-0000-0B00-00006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 name="Text Box 104">
          <a:extLst>
            <a:ext uri="{FF2B5EF4-FFF2-40B4-BE49-F238E27FC236}">
              <a16:creationId xmlns:a16="http://schemas.microsoft.com/office/drawing/2014/main" xmlns="" id="{00000000-0008-0000-0B00-00006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 name="Text Box 105">
          <a:extLst>
            <a:ext uri="{FF2B5EF4-FFF2-40B4-BE49-F238E27FC236}">
              <a16:creationId xmlns:a16="http://schemas.microsoft.com/office/drawing/2014/main" xmlns="" id="{00000000-0008-0000-0B00-00006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 name="Text Box 106">
          <a:extLst>
            <a:ext uri="{FF2B5EF4-FFF2-40B4-BE49-F238E27FC236}">
              <a16:creationId xmlns:a16="http://schemas.microsoft.com/office/drawing/2014/main" xmlns="" id="{00000000-0008-0000-0B00-00006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 name="Text Box 107">
          <a:extLst>
            <a:ext uri="{FF2B5EF4-FFF2-40B4-BE49-F238E27FC236}">
              <a16:creationId xmlns:a16="http://schemas.microsoft.com/office/drawing/2014/main" xmlns="" id="{00000000-0008-0000-0B00-00006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 name="Text Box 108">
          <a:extLst>
            <a:ext uri="{FF2B5EF4-FFF2-40B4-BE49-F238E27FC236}">
              <a16:creationId xmlns:a16="http://schemas.microsoft.com/office/drawing/2014/main" xmlns="" id="{00000000-0008-0000-0B00-00006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 name="Text Box 109">
          <a:extLst>
            <a:ext uri="{FF2B5EF4-FFF2-40B4-BE49-F238E27FC236}">
              <a16:creationId xmlns:a16="http://schemas.microsoft.com/office/drawing/2014/main" xmlns="" id="{00000000-0008-0000-0B00-00006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 name="Text Box 110">
          <a:extLst>
            <a:ext uri="{FF2B5EF4-FFF2-40B4-BE49-F238E27FC236}">
              <a16:creationId xmlns:a16="http://schemas.microsoft.com/office/drawing/2014/main" xmlns="" id="{00000000-0008-0000-0B00-00006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 name="Text Box 111">
          <a:extLst>
            <a:ext uri="{FF2B5EF4-FFF2-40B4-BE49-F238E27FC236}">
              <a16:creationId xmlns:a16="http://schemas.microsoft.com/office/drawing/2014/main" xmlns="" id="{00000000-0008-0000-0B00-00007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 name="Text Box 112">
          <a:extLst>
            <a:ext uri="{FF2B5EF4-FFF2-40B4-BE49-F238E27FC236}">
              <a16:creationId xmlns:a16="http://schemas.microsoft.com/office/drawing/2014/main" xmlns="" id="{00000000-0008-0000-0B00-00007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 name="Text Box 113">
          <a:extLst>
            <a:ext uri="{FF2B5EF4-FFF2-40B4-BE49-F238E27FC236}">
              <a16:creationId xmlns:a16="http://schemas.microsoft.com/office/drawing/2014/main" xmlns="" id="{00000000-0008-0000-0B00-00007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 name="Text Box 114">
          <a:extLst>
            <a:ext uri="{FF2B5EF4-FFF2-40B4-BE49-F238E27FC236}">
              <a16:creationId xmlns:a16="http://schemas.microsoft.com/office/drawing/2014/main" xmlns="" id="{00000000-0008-0000-0B00-00007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 name="Text Box 115">
          <a:extLst>
            <a:ext uri="{FF2B5EF4-FFF2-40B4-BE49-F238E27FC236}">
              <a16:creationId xmlns:a16="http://schemas.microsoft.com/office/drawing/2014/main" xmlns="" id="{00000000-0008-0000-0B00-00007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 name="Text Box 116">
          <a:extLst>
            <a:ext uri="{FF2B5EF4-FFF2-40B4-BE49-F238E27FC236}">
              <a16:creationId xmlns:a16="http://schemas.microsoft.com/office/drawing/2014/main" xmlns="" id="{00000000-0008-0000-0B00-00007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 name="Text Box 117">
          <a:extLst>
            <a:ext uri="{FF2B5EF4-FFF2-40B4-BE49-F238E27FC236}">
              <a16:creationId xmlns:a16="http://schemas.microsoft.com/office/drawing/2014/main" xmlns="" id="{00000000-0008-0000-0B00-00007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 name="Text Box 118">
          <a:extLst>
            <a:ext uri="{FF2B5EF4-FFF2-40B4-BE49-F238E27FC236}">
              <a16:creationId xmlns:a16="http://schemas.microsoft.com/office/drawing/2014/main" xmlns="" id="{00000000-0008-0000-0B00-00007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 name="Text Box 119">
          <a:extLst>
            <a:ext uri="{FF2B5EF4-FFF2-40B4-BE49-F238E27FC236}">
              <a16:creationId xmlns:a16="http://schemas.microsoft.com/office/drawing/2014/main" xmlns="" id="{00000000-0008-0000-0B00-00007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 name="Text Box 120">
          <a:extLst>
            <a:ext uri="{FF2B5EF4-FFF2-40B4-BE49-F238E27FC236}">
              <a16:creationId xmlns:a16="http://schemas.microsoft.com/office/drawing/2014/main" xmlns="" id="{00000000-0008-0000-0B00-00007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 name="Text Box 121">
          <a:extLst>
            <a:ext uri="{FF2B5EF4-FFF2-40B4-BE49-F238E27FC236}">
              <a16:creationId xmlns:a16="http://schemas.microsoft.com/office/drawing/2014/main" xmlns="" id="{00000000-0008-0000-0B00-00007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 name="Text Box 122">
          <a:extLst>
            <a:ext uri="{FF2B5EF4-FFF2-40B4-BE49-F238E27FC236}">
              <a16:creationId xmlns:a16="http://schemas.microsoft.com/office/drawing/2014/main" xmlns="" id="{00000000-0008-0000-0B00-00007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 name="Text Box 123">
          <a:extLst>
            <a:ext uri="{FF2B5EF4-FFF2-40B4-BE49-F238E27FC236}">
              <a16:creationId xmlns:a16="http://schemas.microsoft.com/office/drawing/2014/main" xmlns="" id="{00000000-0008-0000-0B00-00007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 name="Text Box 124">
          <a:extLst>
            <a:ext uri="{FF2B5EF4-FFF2-40B4-BE49-F238E27FC236}">
              <a16:creationId xmlns:a16="http://schemas.microsoft.com/office/drawing/2014/main" xmlns="" id="{00000000-0008-0000-0B00-00007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 name="Text Box 125">
          <a:extLst>
            <a:ext uri="{FF2B5EF4-FFF2-40B4-BE49-F238E27FC236}">
              <a16:creationId xmlns:a16="http://schemas.microsoft.com/office/drawing/2014/main" xmlns="" id="{00000000-0008-0000-0B00-00007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 name="Text Box 126">
          <a:extLst>
            <a:ext uri="{FF2B5EF4-FFF2-40B4-BE49-F238E27FC236}">
              <a16:creationId xmlns:a16="http://schemas.microsoft.com/office/drawing/2014/main" xmlns="" id="{00000000-0008-0000-0B00-00007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 name="Text Box 127">
          <a:extLst>
            <a:ext uri="{FF2B5EF4-FFF2-40B4-BE49-F238E27FC236}">
              <a16:creationId xmlns:a16="http://schemas.microsoft.com/office/drawing/2014/main" xmlns="" id="{00000000-0008-0000-0B00-00008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 name="Text Box 128">
          <a:extLst>
            <a:ext uri="{FF2B5EF4-FFF2-40B4-BE49-F238E27FC236}">
              <a16:creationId xmlns:a16="http://schemas.microsoft.com/office/drawing/2014/main" xmlns="" id="{00000000-0008-0000-0B00-00008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 name="Text Box 129">
          <a:extLst>
            <a:ext uri="{FF2B5EF4-FFF2-40B4-BE49-F238E27FC236}">
              <a16:creationId xmlns:a16="http://schemas.microsoft.com/office/drawing/2014/main" xmlns="" id="{00000000-0008-0000-0B00-00008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 name="Text Box 130">
          <a:extLst>
            <a:ext uri="{FF2B5EF4-FFF2-40B4-BE49-F238E27FC236}">
              <a16:creationId xmlns:a16="http://schemas.microsoft.com/office/drawing/2014/main" xmlns="" id="{00000000-0008-0000-0B00-00008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 name="Text Box 131">
          <a:extLst>
            <a:ext uri="{FF2B5EF4-FFF2-40B4-BE49-F238E27FC236}">
              <a16:creationId xmlns:a16="http://schemas.microsoft.com/office/drawing/2014/main" xmlns="" id="{00000000-0008-0000-0B00-00008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 name="Text Box 132">
          <a:extLst>
            <a:ext uri="{FF2B5EF4-FFF2-40B4-BE49-F238E27FC236}">
              <a16:creationId xmlns:a16="http://schemas.microsoft.com/office/drawing/2014/main" xmlns="" id="{00000000-0008-0000-0B00-00008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 name="Text Box 133">
          <a:extLst>
            <a:ext uri="{FF2B5EF4-FFF2-40B4-BE49-F238E27FC236}">
              <a16:creationId xmlns:a16="http://schemas.microsoft.com/office/drawing/2014/main" xmlns="" id="{00000000-0008-0000-0B00-00008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 name="Text Box 134">
          <a:extLst>
            <a:ext uri="{FF2B5EF4-FFF2-40B4-BE49-F238E27FC236}">
              <a16:creationId xmlns:a16="http://schemas.microsoft.com/office/drawing/2014/main" xmlns="" id="{00000000-0008-0000-0B00-00008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 name="Text Box 135">
          <a:extLst>
            <a:ext uri="{FF2B5EF4-FFF2-40B4-BE49-F238E27FC236}">
              <a16:creationId xmlns:a16="http://schemas.microsoft.com/office/drawing/2014/main" xmlns="" id="{00000000-0008-0000-0B00-00008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 name="Text Box 136">
          <a:extLst>
            <a:ext uri="{FF2B5EF4-FFF2-40B4-BE49-F238E27FC236}">
              <a16:creationId xmlns:a16="http://schemas.microsoft.com/office/drawing/2014/main" xmlns="" id="{00000000-0008-0000-0B00-00008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 name="Text Box 137">
          <a:extLst>
            <a:ext uri="{FF2B5EF4-FFF2-40B4-BE49-F238E27FC236}">
              <a16:creationId xmlns:a16="http://schemas.microsoft.com/office/drawing/2014/main" xmlns="" id="{00000000-0008-0000-0B00-00008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 name="Text Box 138">
          <a:extLst>
            <a:ext uri="{FF2B5EF4-FFF2-40B4-BE49-F238E27FC236}">
              <a16:creationId xmlns:a16="http://schemas.microsoft.com/office/drawing/2014/main" xmlns="" id="{00000000-0008-0000-0B00-00008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 name="Text Box 139">
          <a:extLst>
            <a:ext uri="{FF2B5EF4-FFF2-40B4-BE49-F238E27FC236}">
              <a16:creationId xmlns:a16="http://schemas.microsoft.com/office/drawing/2014/main" xmlns="" id="{00000000-0008-0000-0B00-00008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 name="Text Box 140">
          <a:extLst>
            <a:ext uri="{FF2B5EF4-FFF2-40B4-BE49-F238E27FC236}">
              <a16:creationId xmlns:a16="http://schemas.microsoft.com/office/drawing/2014/main" xmlns="" id="{00000000-0008-0000-0B00-00008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 name="Text Box 141">
          <a:extLst>
            <a:ext uri="{FF2B5EF4-FFF2-40B4-BE49-F238E27FC236}">
              <a16:creationId xmlns:a16="http://schemas.microsoft.com/office/drawing/2014/main" xmlns="" id="{00000000-0008-0000-0B00-00008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 name="Text Box 142">
          <a:extLst>
            <a:ext uri="{FF2B5EF4-FFF2-40B4-BE49-F238E27FC236}">
              <a16:creationId xmlns:a16="http://schemas.microsoft.com/office/drawing/2014/main" xmlns="" id="{00000000-0008-0000-0B00-00008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 name="Text Box 143">
          <a:extLst>
            <a:ext uri="{FF2B5EF4-FFF2-40B4-BE49-F238E27FC236}">
              <a16:creationId xmlns:a16="http://schemas.microsoft.com/office/drawing/2014/main" xmlns="" id="{00000000-0008-0000-0B00-00009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 name="Text Box 144">
          <a:extLst>
            <a:ext uri="{FF2B5EF4-FFF2-40B4-BE49-F238E27FC236}">
              <a16:creationId xmlns:a16="http://schemas.microsoft.com/office/drawing/2014/main" xmlns="" id="{00000000-0008-0000-0B00-00009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 name="Text Box 145">
          <a:extLst>
            <a:ext uri="{FF2B5EF4-FFF2-40B4-BE49-F238E27FC236}">
              <a16:creationId xmlns:a16="http://schemas.microsoft.com/office/drawing/2014/main" xmlns="" id="{00000000-0008-0000-0B00-00009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 name="Text Box 146">
          <a:extLst>
            <a:ext uri="{FF2B5EF4-FFF2-40B4-BE49-F238E27FC236}">
              <a16:creationId xmlns:a16="http://schemas.microsoft.com/office/drawing/2014/main" xmlns="" id="{00000000-0008-0000-0B00-00009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 name="Text Box 147">
          <a:extLst>
            <a:ext uri="{FF2B5EF4-FFF2-40B4-BE49-F238E27FC236}">
              <a16:creationId xmlns:a16="http://schemas.microsoft.com/office/drawing/2014/main" xmlns="" id="{00000000-0008-0000-0B00-00009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 name="Text Box 148">
          <a:extLst>
            <a:ext uri="{FF2B5EF4-FFF2-40B4-BE49-F238E27FC236}">
              <a16:creationId xmlns:a16="http://schemas.microsoft.com/office/drawing/2014/main" xmlns="" id="{00000000-0008-0000-0B00-00009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 name="Text Box 149">
          <a:extLst>
            <a:ext uri="{FF2B5EF4-FFF2-40B4-BE49-F238E27FC236}">
              <a16:creationId xmlns:a16="http://schemas.microsoft.com/office/drawing/2014/main" xmlns="" id="{00000000-0008-0000-0B00-00009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 name="Text Box 150">
          <a:extLst>
            <a:ext uri="{FF2B5EF4-FFF2-40B4-BE49-F238E27FC236}">
              <a16:creationId xmlns:a16="http://schemas.microsoft.com/office/drawing/2014/main" xmlns="" id="{00000000-0008-0000-0B00-00009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 name="Text Box 151">
          <a:extLst>
            <a:ext uri="{FF2B5EF4-FFF2-40B4-BE49-F238E27FC236}">
              <a16:creationId xmlns:a16="http://schemas.microsoft.com/office/drawing/2014/main" xmlns="" id="{00000000-0008-0000-0B00-00009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 name="Text Box 152">
          <a:extLst>
            <a:ext uri="{FF2B5EF4-FFF2-40B4-BE49-F238E27FC236}">
              <a16:creationId xmlns:a16="http://schemas.microsoft.com/office/drawing/2014/main" xmlns="" id="{00000000-0008-0000-0B00-00009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 name="Text Box 153">
          <a:extLst>
            <a:ext uri="{FF2B5EF4-FFF2-40B4-BE49-F238E27FC236}">
              <a16:creationId xmlns:a16="http://schemas.microsoft.com/office/drawing/2014/main" xmlns="" id="{00000000-0008-0000-0B00-00009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 name="Text Box 154">
          <a:extLst>
            <a:ext uri="{FF2B5EF4-FFF2-40B4-BE49-F238E27FC236}">
              <a16:creationId xmlns:a16="http://schemas.microsoft.com/office/drawing/2014/main" xmlns="" id="{00000000-0008-0000-0B00-00009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 name="Text Box 155">
          <a:extLst>
            <a:ext uri="{FF2B5EF4-FFF2-40B4-BE49-F238E27FC236}">
              <a16:creationId xmlns:a16="http://schemas.microsoft.com/office/drawing/2014/main" xmlns="" id="{00000000-0008-0000-0B00-00009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 name="Text Box 156">
          <a:extLst>
            <a:ext uri="{FF2B5EF4-FFF2-40B4-BE49-F238E27FC236}">
              <a16:creationId xmlns:a16="http://schemas.microsoft.com/office/drawing/2014/main" xmlns="" id="{00000000-0008-0000-0B00-00009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 name="Text Box 157">
          <a:extLst>
            <a:ext uri="{FF2B5EF4-FFF2-40B4-BE49-F238E27FC236}">
              <a16:creationId xmlns:a16="http://schemas.microsoft.com/office/drawing/2014/main" xmlns="" id="{00000000-0008-0000-0B00-00009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 name="Text Box 158">
          <a:extLst>
            <a:ext uri="{FF2B5EF4-FFF2-40B4-BE49-F238E27FC236}">
              <a16:creationId xmlns:a16="http://schemas.microsoft.com/office/drawing/2014/main" xmlns="" id="{00000000-0008-0000-0B00-00009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 name="Text Box 159">
          <a:extLst>
            <a:ext uri="{FF2B5EF4-FFF2-40B4-BE49-F238E27FC236}">
              <a16:creationId xmlns:a16="http://schemas.microsoft.com/office/drawing/2014/main" xmlns="" id="{00000000-0008-0000-0B00-0000A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 name="Text Box 160">
          <a:extLst>
            <a:ext uri="{FF2B5EF4-FFF2-40B4-BE49-F238E27FC236}">
              <a16:creationId xmlns:a16="http://schemas.microsoft.com/office/drawing/2014/main" xmlns="" id="{00000000-0008-0000-0B00-0000A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 name="Text Box 161">
          <a:extLst>
            <a:ext uri="{FF2B5EF4-FFF2-40B4-BE49-F238E27FC236}">
              <a16:creationId xmlns:a16="http://schemas.microsoft.com/office/drawing/2014/main" xmlns="" id="{00000000-0008-0000-0B00-0000A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 name="Text Box 162">
          <a:extLst>
            <a:ext uri="{FF2B5EF4-FFF2-40B4-BE49-F238E27FC236}">
              <a16:creationId xmlns:a16="http://schemas.microsoft.com/office/drawing/2014/main" xmlns="" id="{00000000-0008-0000-0B00-0000A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 name="Text Box 163">
          <a:extLst>
            <a:ext uri="{FF2B5EF4-FFF2-40B4-BE49-F238E27FC236}">
              <a16:creationId xmlns:a16="http://schemas.microsoft.com/office/drawing/2014/main" xmlns="" id="{00000000-0008-0000-0B00-0000A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 name="Text Box 164">
          <a:extLst>
            <a:ext uri="{FF2B5EF4-FFF2-40B4-BE49-F238E27FC236}">
              <a16:creationId xmlns:a16="http://schemas.microsoft.com/office/drawing/2014/main" xmlns="" id="{00000000-0008-0000-0B00-0000A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 name="Text Box 165">
          <a:extLst>
            <a:ext uri="{FF2B5EF4-FFF2-40B4-BE49-F238E27FC236}">
              <a16:creationId xmlns:a16="http://schemas.microsoft.com/office/drawing/2014/main" xmlns="" id="{00000000-0008-0000-0B00-0000A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 name="Text Box 166">
          <a:extLst>
            <a:ext uri="{FF2B5EF4-FFF2-40B4-BE49-F238E27FC236}">
              <a16:creationId xmlns:a16="http://schemas.microsoft.com/office/drawing/2014/main" xmlns="" id="{00000000-0008-0000-0B00-0000A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 name="Text Box 167">
          <a:extLst>
            <a:ext uri="{FF2B5EF4-FFF2-40B4-BE49-F238E27FC236}">
              <a16:creationId xmlns:a16="http://schemas.microsoft.com/office/drawing/2014/main" xmlns="" id="{00000000-0008-0000-0B00-0000A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 name="Text Box 168">
          <a:extLst>
            <a:ext uri="{FF2B5EF4-FFF2-40B4-BE49-F238E27FC236}">
              <a16:creationId xmlns:a16="http://schemas.microsoft.com/office/drawing/2014/main" xmlns="" id="{00000000-0008-0000-0B00-0000A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 name="Text Box 169">
          <a:extLst>
            <a:ext uri="{FF2B5EF4-FFF2-40B4-BE49-F238E27FC236}">
              <a16:creationId xmlns:a16="http://schemas.microsoft.com/office/drawing/2014/main" xmlns="" id="{00000000-0008-0000-0B00-0000A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 name="Text Box 170">
          <a:extLst>
            <a:ext uri="{FF2B5EF4-FFF2-40B4-BE49-F238E27FC236}">
              <a16:creationId xmlns:a16="http://schemas.microsoft.com/office/drawing/2014/main" xmlns="" id="{00000000-0008-0000-0B00-0000A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 name="Text Box 171">
          <a:extLst>
            <a:ext uri="{FF2B5EF4-FFF2-40B4-BE49-F238E27FC236}">
              <a16:creationId xmlns:a16="http://schemas.microsoft.com/office/drawing/2014/main" xmlns="" id="{00000000-0008-0000-0B00-0000A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 name="Text Box 172">
          <a:extLst>
            <a:ext uri="{FF2B5EF4-FFF2-40B4-BE49-F238E27FC236}">
              <a16:creationId xmlns:a16="http://schemas.microsoft.com/office/drawing/2014/main" xmlns="" id="{00000000-0008-0000-0B00-0000A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 name="Text Box 173">
          <a:extLst>
            <a:ext uri="{FF2B5EF4-FFF2-40B4-BE49-F238E27FC236}">
              <a16:creationId xmlns:a16="http://schemas.microsoft.com/office/drawing/2014/main" xmlns="" id="{00000000-0008-0000-0B00-0000A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 name="Text Box 174">
          <a:extLst>
            <a:ext uri="{FF2B5EF4-FFF2-40B4-BE49-F238E27FC236}">
              <a16:creationId xmlns:a16="http://schemas.microsoft.com/office/drawing/2014/main" xmlns="" id="{00000000-0008-0000-0B00-0000A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 name="Text Box 175">
          <a:extLst>
            <a:ext uri="{FF2B5EF4-FFF2-40B4-BE49-F238E27FC236}">
              <a16:creationId xmlns:a16="http://schemas.microsoft.com/office/drawing/2014/main" xmlns="" id="{00000000-0008-0000-0B00-0000B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 name="Text Box 176">
          <a:extLst>
            <a:ext uri="{FF2B5EF4-FFF2-40B4-BE49-F238E27FC236}">
              <a16:creationId xmlns:a16="http://schemas.microsoft.com/office/drawing/2014/main" xmlns="" id="{00000000-0008-0000-0B00-0000B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 name="Text Box 177">
          <a:extLst>
            <a:ext uri="{FF2B5EF4-FFF2-40B4-BE49-F238E27FC236}">
              <a16:creationId xmlns:a16="http://schemas.microsoft.com/office/drawing/2014/main" xmlns="" id="{00000000-0008-0000-0B00-0000B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 name="Text Box 178">
          <a:extLst>
            <a:ext uri="{FF2B5EF4-FFF2-40B4-BE49-F238E27FC236}">
              <a16:creationId xmlns:a16="http://schemas.microsoft.com/office/drawing/2014/main" xmlns="" id="{00000000-0008-0000-0B00-0000B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0" name="Text Box 179">
          <a:extLst>
            <a:ext uri="{FF2B5EF4-FFF2-40B4-BE49-F238E27FC236}">
              <a16:creationId xmlns:a16="http://schemas.microsoft.com/office/drawing/2014/main" xmlns="" id="{00000000-0008-0000-0B00-0000B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1" name="Text Box 180">
          <a:extLst>
            <a:ext uri="{FF2B5EF4-FFF2-40B4-BE49-F238E27FC236}">
              <a16:creationId xmlns:a16="http://schemas.microsoft.com/office/drawing/2014/main" xmlns="" id="{00000000-0008-0000-0B00-0000B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2" name="Text Box 181">
          <a:extLst>
            <a:ext uri="{FF2B5EF4-FFF2-40B4-BE49-F238E27FC236}">
              <a16:creationId xmlns:a16="http://schemas.microsoft.com/office/drawing/2014/main" xmlns="" id="{00000000-0008-0000-0B00-0000B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3" name="Text Box 182">
          <a:extLst>
            <a:ext uri="{FF2B5EF4-FFF2-40B4-BE49-F238E27FC236}">
              <a16:creationId xmlns:a16="http://schemas.microsoft.com/office/drawing/2014/main" xmlns="" id="{00000000-0008-0000-0B00-0000B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4" name="Text Box 183">
          <a:extLst>
            <a:ext uri="{FF2B5EF4-FFF2-40B4-BE49-F238E27FC236}">
              <a16:creationId xmlns:a16="http://schemas.microsoft.com/office/drawing/2014/main" xmlns="" id="{00000000-0008-0000-0B00-0000B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5" name="Text Box 184">
          <a:extLst>
            <a:ext uri="{FF2B5EF4-FFF2-40B4-BE49-F238E27FC236}">
              <a16:creationId xmlns:a16="http://schemas.microsoft.com/office/drawing/2014/main" xmlns="" id="{00000000-0008-0000-0B00-0000B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6" name="Text Box 185">
          <a:extLst>
            <a:ext uri="{FF2B5EF4-FFF2-40B4-BE49-F238E27FC236}">
              <a16:creationId xmlns:a16="http://schemas.microsoft.com/office/drawing/2014/main" xmlns="" id="{00000000-0008-0000-0B00-0000B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7" name="Text Box 186">
          <a:extLst>
            <a:ext uri="{FF2B5EF4-FFF2-40B4-BE49-F238E27FC236}">
              <a16:creationId xmlns:a16="http://schemas.microsoft.com/office/drawing/2014/main" xmlns="" id="{00000000-0008-0000-0B00-0000B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8" name="Text Box 187">
          <a:extLst>
            <a:ext uri="{FF2B5EF4-FFF2-40B4-BE49-F238E27FC236}">
              <a16:creationId xmlns:a16="http://schemas.microsoft.com/office/drawing/2014/main" xmlns="" id="{00000000-0008-0000-0B00-0000B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89" name="Text Box 188">
          <a:extLst>
            <a:ext uri="{FF2B5EF4-FFF2-40B4-BE49-F238E27FC236}">
              <a16:creationId xmlns:a16="http://schemas.microsoft.com/office/drawing/2014/main" xmlns="" id="{00000000-0008-0000-0B00-0000B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0" name="Text Box 189">
          <a:extLst>
            <a:ext uri="{FF2B5EF4-FFF2-40B4-BE49-F238E27FC236}">
              <a16:creationId xmlns:a16="http://schemas.microsoft.com/office/drawing/2014/main" xmlns="" id="{00000000-0008-0000-0B00-0000B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1" name="Text Box 190">
          <a:extLst>
            <a:ext uri="{FF2B5EF4-FFF2-40B4-BE49-F238E27FC236}">
              <a16:creationId xmlns:a16="http://schemas.microsoft.com/office/drawing/2014/main" xmlns="" id="{00000000-0008-0000-0B00-0000B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2" name="Text Box 191">
          <a:extLst>
            <a:ext uri="{FF2B5EF4-FFF2-40B4-BE49-F238E27FC236}">
              <a16:creationId xmlns:a16="http://schemas.microsoft.com/office/drawing/2014/main" xmlns="" id="{00000000-0008-0000-0B00-0000C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3" name="Text Box 192">
          <a:extLst>
            <a:ext uri="{FF2B5EF4-FFF2-40B4-BE49-F238E27FC236}">
              <a16:creationId xmlns:a16="http://schemas.microsoft.com/office/drawing/2014/main" xmlns="" id="{00000000-0008-0000-0B00-0000C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4" name="Text Box 193">
          <a:extLst>
            <a:ext uri="{FF2B5EF4-FFF2-40B4-BE49-F238E27FC236}">
              <a16:creationId xmlns:a16="http://schemas.microsoft.com/office/drawing/2014/main" xmlns="" id="{00000000-0008-0000-0B00-0000C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5" name="Text Box 194">
          <a:extLst>
            <a:ext uri="{FF2B5EF4-FFF2-40B4-BE49-F238E27FC236}">
              <a16:creationId xmlns:a16="http://schemas.microsoft.com/office/drawing/2014/main" xmlns="" id="{00000000-0008-0000-0B00-0000C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6" name="Text Box 195">
          <a:extLst>
            <a:ext uri="{FF2B5EF4-FFF2-40B4-BE49-F238E27FC236}">
              <a16:creationId xmlns:a16="http://schemas.microsoft.com/office/drawing/2014/main" xmlns="" id="{00000000-0008-0000-0B00-0000C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7" name="Text Box 196">
          <a:extLst>
            <a:ext uri="{FF2B5EF4-FFF2-40B4-BE49-F238E27FC236}">
              <a16:creationId xmlns:a16="http://schemas.microsoft.com/office/drawing/2014/main" xmlns="" id="{00000000-0008-0000-0B00-0000C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8" name="Text Box 197">
          <a:extLst>
            <a:ext uri="{FF2B5EF4-FFF2-40B4-BE49-F238E27FC236}">
              <a16:creationId xmlns:a16="http://schemas.microsoft.com/office/drawing/2014/main" xmlns="" id="{00000000-0008-0000-0B00-0000C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99" name="Text Box 198">
          <a:extLst>
            <a:ext uri="{FF2B5EF4-FFF2-40B4-BE49-F238E27FC236}">
              <a16:creationId xmlns:a16="http://schemas.microsoft.com/office/drawing/2014/main" xmlns="" id="{00000000-0008-0000-0B00-0000C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0" name="Text Box 199">
          <a:extLst>
            <a:ext uri="{FF2B5EF4-FFF2-40B4-BE49-F238E27FC236}">
              <a16:creationId xmlns:a16="http://schemas.microsoft.com/office/drawing/2014/main" xmlns="" id="{00000000-0008-0000-0B00-0000C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1" name="Text Box 200">
          <a:extLst>
            <a:ext uri="{FF2B5EF4-FFF2-40B4-BE49-F238E27FC236}">
              <a16:creationId xmlns:a16="http://schemas.microsoft.com/office/drawing/2014/main" xmlns="" id="{00000000-0008-0000-0B00-0000C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2" name="Text Box 201">
          <a:extLst>
            <a:ext uri="{FF2B5EF4-FFF2-40B4-BE49-F238E27FC236}">
              <a16:creationId xmlns:a16="http://schemas.microsoft.com/office/drawing/2014/main" xmlns="" id="{00000000-0008-0000-0B00-0000C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3" name="Text Box 202">
          <a:extLst>
            <a:ext uri="{FF2B5EF4-FFF2-40B4-BE49-F238E27FC236}">
              <a16:creationId xmlns:a16="http://schemas.microsoft.com/office/drawing/2014/main" xmlns="" id="{00000000-0008-0000-0B00-0000C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4" name="Text Box 203">
          <a:extLst>
            <a:ext uri="{FF2B5EF4-FFF2-40B4-BE49-F238E27FC236}">
              <a16:creationId xmlns:a16="http://schemas.microsoft.com/office/drawing/2014/main" xmlns="" id="{00000000-0008-0000-0B00-0000C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5" name="Text Box 204">
          <a:extLst>
            <a:ext uri="{FF2B5EF4-FFF2-40B4-BE49-F238E27FC236}">
              <a16:creationId xmlns:a16="http://schemas.microsoft.com/office/drawing/2014/main" xmlns="" id="{00000000-0008-0000-0B00-0000C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6" name="Text Box 205">
          <a:extLst>
            <a:ext uri="{FF2B5EF4-FFF2-40B4-BE49-F238E27FC236}">
              <a16:creationId xmlns:a16="http://schemas.microsoft.com/office/drawing/2014/main" xmlns="" id="{00000000-0008-0000-0B00-0000C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7" name="Text Box 206">
          <a:extLst>
            <a:ext uri="{FF2B5EF4-FFF2-40B4-BE49-F238E27FC236}">
              <a16:creationId xmlns:a16="http://schemas.microsoft.com/office/drawing/2014/main" xmlns="" id="{00000000-0008-0000-0B00-0000C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8" name="Text Box 207">
          <a:extLst>
            <a:ext uri="{FF2B5EF4-FFF2-40B4-BE49-F238E27FC236}">
              <a16:creationId xmlns:a16="http://schemas.microsoft.com/office/drawing/2014/main" xmlns="" id="{00000000-0008-0000-0B00-0000D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09" name="Text Box 208">
          <a:extLst>
            <a:ext uri="{FF2B5EF4-FFF2-40B4-BE49-F238E27FC236}">
              <a16:creationId xmlns:a16="http://schemas.microsoft.com/office/drawing/2014/main" xmlns="" id="{00000000-0008-0000-0B00-0000D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0" name="Text Box 209">
          <a:extLst>
            <a:ext uri="{FF2B5EF4-FFF2-40B4-BE49-F238E27FC236}">
              <a16:creationId xmlns:a16="http://schemas.microsoft.com/office/drawing/2014/main" xmlns="" id="{00000000-0008-0000-0B00-0000D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1" name="Text Box 210">
          <a:extLst>
            <a:ext uri="{FF2B5EF4-FFF2-40B4-BE49-F238E27FC236}">
              <a16:creationId xmlns:a16="http://schemas.microsoft.com/office/drawing/2014/main" xmlns="" id="{00000000-0008-0000-0B00-0000D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2" name="Text Box 211">
          <a:extLst>
            <a:ext uri="{FF2B5EF4-FFF2-40B4-BE49-F238E27FC236}">
              <a16:creationId xmlns:a16="http://schemas.microsoft.com/office/drawing/2014/main" xmlns="" id="{00000000-0008-0000-0B00-0000D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3" name="Text Box 212">
          <a:extLst>
            <a:ext uri="{FF2B5EF4-FFF2-40B4-BE49-F238E27FC236}">
              <a16:creationId xmlns:a16="http://schemas.microsoft.com/office/drawing/2014/main" xmlns="" id="{00000000-0008-0000-0B00-0000D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4" name="Text Box 213">
          <a:extLst>
            <a:ext uri="{FF2B5EF4-FFF2-40B4-BE49-F238E27FC236}">
              <a16:creationId xmlns:a16="http://schemas.microsoft.com/office/drawing/2014/main" xmlns="" id="{00000000-0008-0000-0B00-0000D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5" name="Text Box 214">
          <a:extLst>
            <a:ext uri="{FF2B5EF4-FFF2-40B4-BE49-F238E27FC236}">
              <a16:creationId xmlns:a16="http://schemas.microsoft.com/office/drawing/2014/main" xmlns="" id="{00000000-0008-0000-0B00-0000D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6" name="Text Box 215">
          <a:extLst>
            <a:ext uri="{FF2B5EF4-FFF2-40B4-BE49-F238E27FC236}">
              <a16:creationId xmlns:a16="http://schemas.microsoft.com/office/drawing/2014/main" xmlns="" id="{00000000-0008-0000-0B00-0000D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7" name="Text Box 216">
          <a:extLst>
            <a:ext uri="{FF2B5EF4-FFF2-40B4-BE49-F238E27FC236}">
              <a16:creationId xmlns:a16="http://schemas.microsoft.com/office/drawing/2014/main" xmlns="" id="{00000000-0008-0000-0B00-0000D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8" name="Text Box 217">
          <a:extLst>
            <a:ext uri="{FF2B5EF4-FFF2-40B4-BE49-F238E27FC236}">
              <a16:creationId xmlns:a16="http://schemas.microsoft.com/office/drawing/2014/main" xmlns="" id="{00000000-0008-0000-0B00-0000D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19" name="Text Box 218">
          <a:extLst>
            <a:ext uri="{FF2B5EF4-FFF2-40B4-BE49-F238E27FC236}">
              <a16:creationId xmlns:a16="http://schemas.microsoft.com/office/drawing/2014/main" xmlns="" id="{00000000-0008-0000-0B00-0000D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0" name="Text Box 219">
          <a:extLst>
            <a:ext uri="{FF2B5EF4-FFF2-40B4-BE49-F238E27FC236}">
              <a16:creationId xmlns:a16="http://schemas.microsoft.com/office/drawing/2014/main" xmlns="" id="{00000000-0008-0000-0B00-0000D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1" name="Text Box 220">
          <a:extLst>
            <a:ext uri="{FF2B5EF4-FFF2-40B4-BE49-F238E27FC236}">
              <a16:creationId xmlns:a16="http://schemas.microsoft.com/office/drawing/2014/main" xmlns="" id="{00000000-0008-0000-0B00-0000D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2" name="Text Box 221">
          <a:extLst>
            <a:ext uri="{FF2B5EF4-FFF2-40B4-BE49-F238E27FC236}">
              <a16:creationId xmlns:a16="http://schemas.microsoft.com/office/drawing/2014/main" xmlns="" id="{00000000-0008-0000-0B00-0000D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3" name="Text Box 222">
          <a:extLst>
            <a:ext uri="{FF2B5EF4-FFF2-40B4-BE49-F238E27FC236}">
              <a16:creationId xmlns:a16="http://schemas.microsoft.com/office/drawing/2014/main" xmlns="" id="{00000000-0008-0000-0B00-0000D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4" name="Text Box 223">
          <a:extLst>
            <a:ext uri="{FF2B5EF4-FFF2-40B4-BE49-F238E27FC236}">
              <a16:creationId xmlns:a16="http://schemas.microsoft.com/office/drawing/2014/main" xmlns="" id="{00000000-0008-0000-0B00-0000E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5" name="Text Box 224">
          <a:extLst>
            <a:ext uri="{FF2B5EF4-FFF2-40B4-BE49-F238E27FC236}">
              <a16:creationId xmlns:a16="http://schemas.microsoft.com/office/drawing/2014/main" xmlns="" id="{00000000-0008-0000-0B00-0000E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6" name="Text Box 225">
          <a:extLst>
            <a:ext uri="{FF2B5EF4-FFF2-40B4-BE49-F238E27FC236}">
              <a16:creationId xmlns:a16="http://schemas.microsoft.com/office/drawing/2014/main" xmlns="" id="{00000000-0008-0000-0B00-0000E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7" name="Text Box 226">
          <a:extLst>
            <a:ext uri="{FF2B5EF4-FFF2-40B4-BE49-F238E27FC236}">
              <a16:creationId xmlns:a16="http://schemas.microsoft.com/office/drawing/2014/main" xmlns="" id="{00000000-0008-0000-0B00-0000E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8" name="Text Box 227">
          <a:extLst>
            <a:ext uri="{FF2B5EF4-FFF2-40B4-BE49-F238E27FC236}">
              <a16:creationId xmlns:a16="http://schemas.microsoft.com/office/drawing/2014/main" xmlns="" id="{00000000-0008-0000-0B00-0000E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29" name="Text Box 228">
          <a:extLst>
            <a:ext uri="{FF2B5EF4-FFF2-40B4-BE49-F238E27FC236}">
              <a16:creationId xmlns:a16="http://schemas.microsoft.com/office/drawing/2014/main" xmlns="" id="{00000000-0008-0000-0B00-0000E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0" name="Text Box 229">
          <a:extLst>
            <a:ext uri="{FF2B5EF4-FFF2-40B4-BE49-F238E27FC236}">
              <a16:creationId xmlns:a16="http://schemas.microsoft.com/office/drawing/2014/main" xmlns="" id="{00000000-0008-0000-0B00-0000E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1" name="Text Box 230">
          <a:extLst>
            <a:ext uri="{FF2B5EF4-FFF2-40B4-BE49-F238E27FC236}">
              <a16:creationId xmlns:a16="http://schemas.microsoft.com/office/drawing/2014/main" xmlns="" id="{00000000-0008-0000-0B00-0000E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2" name="Text Box 231">
          <a:extLst>
            <a:ext uri="{FF2B5EF4-FFF2-40B4-BE49-F238E27FC236}">
              <a16:creationId xmlns:a16="http://schemas.microsoft.com/office/drawing/2014/main" xmlns="" id="{00000000-0008-0000-0B00-0000E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3" name="Text Box 232">
          <a:extLst>
            <a:ext uri="{FF2B5EF4-FFF2-40B4-BE49-F238E27FC236}">
              <a16:creationId xmlns:a16="http://schemas.microsoft.com/office/drawing/2014/main" xmlns="" id="{00000000-0008-0000-0B00-0000E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4" name="Text Box 233">
          <a:extLst>
            <a:ext uri="{FF2B5EF4-FFF2-40B4-BE49-F238E27FC236}">
              <a16:creationId xmlns:a16="http://schemas.microsoft.com/office/drawing/2014/main" xmlns="" id="{00000000-0008-0000-0B00-0000E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5" name="Text Box 234">
          <a:extLst>
            <a:ext uri="{FF2B5EF4-FFF2-40B4-BE49-F238E27FC236}">
              <a16:creationId xmlns:a16="http://schemas.microsoft.com/office/drawing/2014/main" xmlns="" id="{00000000-0008-0000-0B00-0000E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6" name="Text Box 235">
          <a:extLst>
            <a:ext uri="{FF2B5EF4-FFF2-40B4-BE49-F238E27FC236}">
              <a16:creationId xmlns:a16="http://schemas.microsoft.com/office/drawing/2014/main" xmlns="" id="{00000000-0008-0000-0B00-0000E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7" name="Text Box 236">
          <a:extLst>
            <a:ext uri="{FF2B5EF4-FFF2-40B4-BE49-F238E27FC236}">
              <a16:creationId xmlns:a16="http://schemas.microsoft.com/office/drawing/2014/main" xmlns="" id="{00000000-0008-0000-0B00-0000E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8" name="Text Box 237">
          <a:extLst>
            <a:ext uri="{FF2B5EF4-FFF2-40B4-BE49-F238E27FC236}">
              <a16:creationId xmlns:a16="http://schemas.microsoft.com/office/drawing/2014/main" xmlns="" id="{00000000-0008-0000-0B00-0000E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39" name="Text Box 238">
          <a:extLst>
            <a:ext uri="{FF2B5EF4-FFF2-40B4-BE49-F238E27FC236}">
              <a16:creationId xmlns:a16="http://schemas.microsoft.com/office/drawing/2014/main" xmlns="" id="{00000000-0008-0000-0B00-0000E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0" name="Text Box 239">
          <a:extLst>
            <a:ext uri="{FF2B5EF4-FFF2-40B4-BE49-F238E27FC236}">
              <a16:creationId xmlns:a16="http://schemas.microsoft.com/office/drawing/2014/main" xmlns="" id="{00000000-0008-0000-0B00-0000F0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1" name="Text Box 240">
          <a:extLst>
            <a:ext uri="{FF2B5EF4-FFF2-40B4-BE49-F238E27FC236}">
              <a16:creationId xmlns:a16="http://schemas.microsoft.com/office/drawing/2014/main" xmlns="" id="{00000000-0008-0000-0B00-0000F1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2" name="Text Box 241">
          <a:extLst>
            <a:ext uri="{FF2B5EF4-FFF2-40B4-BE49-F238E27FC236}">
              <a16:creationId xmlns:a16="http://schemas.microsoft.com/office/drawing/2014/main" xmlns="" id="{00000000-0008-0000-0B00-0000F2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3" name="Text Box 242">
          <a:extLst>
            <a:ext uri="{FF2B5EF4-FFF2-40B4-BE49-F238E27FC236}">
              <a16:creationId xmlns:a16="http://schemas.microsoft.com/office/drawing/2014/main" xmlns="" id="{00000000-0008-0000-0B00-0000F3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4" name="Text Box 243">
          <a:extLst>
            <a:ext uri="{FF2B5EF4-FFF2-40B4-BE49-F238E27FC236}">
              <a16:creationId xmlns:a16="http://schemas.microsoft.com/office/drawing/2014/main" xmlns="" id="{00000000-0008-0000-0B00-0000F4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5" name="Text Box 244">
          <a:extLst>
            <a:ext uri="{FF2B5EF4-FFF2-40B4-BE49-F238E27FC236}">
              <a16:creationId xmlns:a16="http://schemas.microsoft.com/office/drawing/2014/main" xmlns="" id="{00000000-0008-0000-0B00-0000F5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6" name="Text Box 245">
          <a:extLst>
            <a:ext uri="{FF2B5EF4-FFF2-40B4-BE49-F238E27FC236}">
              <a16:creationId xmlns:a16="http://schemas.microsoft.com/office/drawing/2014/main" xmlns="" id="{00000000-0008-0000-0B00-0000F6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7" name="Text Box 246">
          <a:extLst>
            <a:ext uri="{FF2B5EF4-FFF2-40B4-BE49-F238E27FC236}">
              <a16:creationId xmlns:a16="http://schemas.microsoft.com/office/drawing/2014/main" xmlns="" id="{00000000-0008-0000-0B00-0000F7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8" name="Text Box 247">
          <a:extLst>
            <a:ext uri="{FF2B5EF4-FFF2-40B4-BE49-F238E27FC236}">
              <a16:creationId xmlns:a16="http://schemas.microsoft.com/office/drawing/2014/main" xmlns="" id="{00000000-0008-0000-0B00-0000F8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49" name="Text Box 248">
          <a:extLst>
            <a:ext uri="{FF2B5EF4-FFF2-40B4-BE49-F238E27FC236}">
              <a16:creationId xmlns:a16="http://schemas.microsoft.com/office/drawing/2014/main" xmlns="" id="{00000000-0008-0000-0B00-0000F9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0" name="Text Box 249">
          <a:extLst>
            <a:ext uri="{FF2B5EF4-FFF2-40B4-BE49-F238E27FC236}">
              <a16:creationId xmlns:a16="http://schemas.microsoft.com/office/drawing/2014/main" xmlns="" id="{00000000-0008-0000-0B00-0000FA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1" name="Text Box 250">
          <a:extLst>
            <a:ext uri="{FF2B5EF4-FFF2-40B4-BE49-F238E27FC236}">
              <a16:creationId xmlns:a16="http://schemas.microsoft.com/office/drawing/2014/main" xmlns="" id="{00000000-0008-0000-0B00-0000FB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2" name="Text Box 251">
          <a:extLst>
            <a:ext uri="{FF2B5EF4-FFF2-40B4-BE49-F238E27FC236}">
              <a16:creationId xmlns:a16="http://schemas.microsoft.com/office/drawing/2014/main" xmlns="" id="{00000000-0008-0000-0B00-0000FC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3" name="Text Box 252">
          <a:extLst>
            <a:ext uri="{FF2B5EF4-FFF2-40B4-BE49-F238E27FC236}">
              <a16:creationId xmlns:a16="http://schemas.microsoft.com/office/drawing/2014/main" xmlns="" id="{00000000-0008-0000-0B00-0000FD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4" name="Text Box 253">
          <a:extLst>
            <a:ext uri="{FF2B5EF4-FFF2-40B4-BE49-F238E27FC236}">
              <a16:creationId xmlns:a16="http://schemas.microsoft.com/office/drawing/2014/main" xmlns="" id="{00000000-0008-0000-0B00-0000FE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5" name="Text Box 254">
          <a:extLst>
            <a:ext uri="{FF2B5EF4-FFF2-40B4-BE49-F238E27FC236}">
              <a16:creationId xmlns:a16="http://schemas.microsoft.com/office/drawing/2014/main" xmlns="" id="{00000000-0008-0000-0B00-0000FF00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6" name="Text Box 255">
          <a:extLst>
            <a:ext uri="{FF2B5EF4-FFF2-40B4-BE49-F238E27FC236}">
              <a16:creationId xmlns:a16="http://schemas.microsoft.com/office/drawing/2014/main" xmlns="" id="{00000000-0008-0000-0B00-00000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7" name="Text Box 256">
          <a:extLst>
            <a:ext uri="{FF2B5EF4-FFF2-40B4-BE49-F238E27FC236}">
              <a16:creationId xmlns:a16="http://schemas.microsoft.com/office/drawing/2014/main" xmlns="" id="{00000000-0008-0000-0B00-00000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8" name="Text Box 257">
          <a:extLst>
            <a:ext uri="{FF2B5EF4-FFF2-40B4-BE49-F238E27FC236}">
              <a16:creationId xmlns:a16="http://schemas.microsoft.com/office/drawing/2014/main" xmlns="" id="{00000000-0008-0000-0B00-00000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59" name="Text Box 258">
          <a:extLst>
            <a:ext uri="{FF2B5EF4-FFF2-40B4-BE49-F238E27FC236}">
              <a16:creationId xmlns:a16="http://schemas.microsoft.com/office/drawing/2014/main" xmlns="" id="{00000000-0008-0000-0B00-00000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0" name="Text Box 259">
          <a:extLst>
            <a:ext uri="{FF2B5EF4-FFF2-40B4-BE49-F238E27FC236}">
              <a16:creationId xmlns:a16="http://schemas.microsoft.com/office/drawing/2014/main" xmlns="" id="{00000000-0008-0000-0B00-00000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1" name="Text Box 260">
          <a:extLst>
            <a:ext uri="{FF2B5EF4-FFF2-40B4-BE49-F238E27FC236}">
              <a16:creationId xmlns:a16="http://schemas.microsoft.com/office/drawing/2014/main" xmlns="" id="{00000000-0008-0000-0B00-00000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2" name="Text Box 261">
          <a:extLst>
            <a:ext uri="{FF2B5EF4-FFF2-40B4-BE49-F238E27FC236}">
              <a16:creationId xmlns:a16="http://schemas.microsoft.com/office/drawing/2014/main" xmlns="" id="{00000000-0008-0000-0B00-00000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3" name="Text Box 262">
          <a:extLst>
            <a:ext uri="{FF2B5EF4-FFF2-40B4-BE49-F238E27FC236}">
              <a16:creationId xmlns:a16="http://schemas.microsoft.com/office/drawing/2014/main" xmlns="" id="{00000000-0008-0000-0B00-00000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4" name="Text Box 263">
          <a:extLst>
            <a:ext uri="{FF2B5EF4-FFF2-40B4-BE49-F238E27FC236}">
              <a16:creationId xmlns:a16="http://schemas.microsoft.com/office/drawing/2014/main" xmlns="" id="{00000000-0008-0000-0B00-00000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5" name="Text Box 264">
          <a:extLst>
            <a:ext uri="{FF2B5EF4-FFF2-40B4-BE49-F238E27FC236}">
              <a16:creationId xmlns:a16="http://schemas.microsoft.com/office/drawing/2014/main" xmlns="" id="{00000000-0008-0000-0B00-00000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6" name="Text Box 265">
          <a:extLst>
            <a:ext uri="{FF2B5EF4-FFF2-40B4-BE49-F238E27FC236}">
              <a16:creationId xmlns:a16="http://schemas.microsoft.com/office/drawing/2014/main" xmlns="" id="{00000000-0008-0000-0B00-00000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7" name="Text Box 266">
          <a:extLst>
            <a:ext uri="{FF2B5EF4-FFF2-40B4-BE49-F238E27FC236}">
              <a16:creationId xmlns:a16="http://schemas.microsoft.com/office/drawing/2014/main" xmlns="" id="{00000000-0008-0000-0B00-00000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8" name="Text Box 267">
          <a:extLst>
            <a:ext uri="{FF2B5EF4-FFF2-40B4-BE49-F238E27FC236}">
              <a16:creationId xmlns:a16="http://schemas.microsoft.com/office/drawing/2014/main" xmlns="" id="{00000000-0008-0000-0B00-00000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69" name="Text Box 268">
          <a:extLst>
            <a:ext uri="{FF2B5EF4-FFF2-40B4-BE49-F238E27FC236}">
              <a16:creationId xmlns:a16="http://schemas.microsoft.com/office/drawing/2014/main" xmlns="" id="{00000000-0008-0000-0B00-00000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0" name="Text Box 269">
          <a:extLst>
            <a:ext uri="{FF2B5EF4-FFF2-40B4-BE49-F238E27FC236}">
              <a16:creationId xmlns:a16="http://schemas.microsoft.com/office/drawing/2014/main" xmlns="" id="{00000000-0008-0000-0B00-00000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1" name="Text Box 270">
          <a:extLst>
            <a:ext uri="{FF2B5EF4-FFF2-40B4-BE49-F238E27FC236}">
              <a16:creationId xmlns:a16="http://schemas.microsoft.com/office/drawing/2014/main" xmlns="" id="{00000000-0008-0000-0B00-00000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2" name="Text Box 271">
          <a:extLst>
            <a:ext uri="{FF2B5EF4-FFF2-40B4-BE49-F238E27FC236}">
              <a16:creationId xmlns:a16="http://schemas.microsoft.com/office/drawing/2014/main" xmlns="" id="{00000000-0008-0000-0B00-00001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3" name="Text Box 272">
          <a:extLst>
            <a:ext uri="{FF2B5EF4-FFF2-40B4-BE49-F238E27FC236}">
              <a16:creationId xmlns:a16="http://schemas.microsoft.com/office/drawing/2014/main" xmlns="" id="{00000000-0008-0000-0B00-00001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4" name="Text Box 273">
          <a:extLst>
            <a:ext uri="{FF2B5EF4-FFF2-40B4-BE49-F238E27FC236}">
              <a16:creationId xmlns:a16="http://schemas.microsoft.com/office/drawing/2014/main" xmlns="" id="{00000000-0008-0000-0B00-00001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5" name="Text Box 274">
          <a:extLst>
            <a:ext uri="{FF2B5EF4-FFF2-40B4-BE49-F238E27FC236}">
              <a16:creationId xmlns:a16="http://schemas.microsoft.com/office/drawing/2014/main" xmlns="" id="{00000000-0008-0000-0B00-00001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6" name="Text Box 275">
          <a:extLst>
            <a:ext uri="{FF2B5EF4-FFF2-40B4-BE49-F238E27FC236}">
              <a16:creationId xmlns:a16="http://schemas.microsoft.com/office/drawing/2014/main" xmlns="" id="{00000000-0008-0000-0B00-00001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7" name="Text Box 276">
          <a:extLst>
            <a:ext uri="{FF2B5EF4-FFF2-40B4-BE49-F238E27FC236}">
              <a16:creationId xmlns:a16="http://schemas.microsoft.com/office/drawing/2014/main" xmlns="" id="{00000000-0008-0000-0B00-00001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8" name="Text Box 277">
          <a:extLst>
            <a:ext uri="{FF2B5EF4-FFF2-40B4-BE49-F238E27FC236}">
              <a16:creationId xmlns:a16="http://schemas.microsoft.com/office/drawing/2014/main" xmlns="" id="{00000000-0008-0000-0B00-00001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79" name="Text Box 278">
          <a:extLst>
            <a:ext uri="{FF2B5EF4-FFF2-40B4-BE49-F238E27FC236}">
              <a16:creationId xmlns:a16="http://schemas.microsoft.com/office/drawing/2014/main" xmlns="" id="{00000000-0008-0000-0B00-00001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0" name="Text Box 279">
          <a:extLst>
            <a:ext uri="{FF2B5EF4-FFF2-40B4-BE49-F238E27FC236}">
              <a16:creationId xmlns:a16="http://schemas.microsoft.com/office/drawing/2014/main" xmlns="" id="{00000000-0008-0000-0B00-00001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1" name="Text Box 280">
          <a:extLst>
            <a:ext uri="{FF2B5EF4-FFF2-40B4-BE49-F238E27FC236}">
              <a16:creationId xmlns:a16="http://schemas.microsoft.com/office/drawing/2014/main" xmlns="" id="{00000000-0008-0000-0B00-00001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2" name="Text Box 281">
          <a:extLst>
            <a:ext uri="{FF2B5EF4-FFF2-40B4-BE49-F238E27FC236}">
              <a16:creationId xmlns:a16="http://schemas.microsoft.com/office/drawing/2014/main" xmlns="" id="{00000000-0008-0000-0B00-00001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3" name="Text Box 282">
          <a:extLst>
            <a:ext uri="{FF2B5EF4-FFF2-40B4-BE49-F238E27FC236}">
              <a16:creationId xmlns:a16="http://schemas.microsoft.com/office/drawing/2014/main" xmlns="" id="{00000000-0008-0000-0B00-00001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4" name="Text Box 283">
          <a:extLst>
            <a:ext uri="{FF2B5EF4-FFF2-40B4-BE49-F238E27FC236}">
              <a16:creationId xmlns:a16="http://schemas.microsoft.com/office/drawing/2014/main" xmlns="" id="{00000000-0008-0000-0B00-00001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5" name="Text Box 284">
          <a:extLst>
            <a:ext uri="{FF2B5EF4-FFF2-40B4-BE49-F238E27FC236}">
              <a16:creationId xmlns:a16="http://schemas.microsoft.com/office/drawing/2014/main" xmlns="" id="{00000000-0008-0000-0B00-00001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6" name="Text Box 285">
          <a:extLst>
            <a:ext uri="{FF2B5EF4-FFF2-40B4-BE49-F238E27FC236}">
              <a16:creationId xmlns:a16="http://schemas.microsoft.com/office/drawing/2014/main" xmlns="" id="{00000000-0008-0000-0B00-00001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7" name="Text Box 286">
          <a:extLst>
            <a:ext uri="{FF2B5EF4-FFF2-40B4-BE49-F238E27FC236}">
              <a16:creationId xmlns:a16="http://schemas.microsoft.com/office/drawing/2014/main" xmlns="" id="{00000000-0008-0000-0B00-00001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8" name="Text Box 287">
          <a:extLst>
            <a:ext uri="{FF2B5EF4-FFF2-40B4-BE49-F238E27FC236}">
              <a16:creationId xmlns:a16="http://schemas.microsoft.com/office/drawing/2014/main" xmlns="" id="{00000000-0008-0000-0B00-00002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89" name="Text Box 288">
          <a:extLst>
            <a:ext uri="{FF2B5EF4-FFF2-40B4-BE49-F238E27FC236}">
              <a16:creationId xmlns:a16="http://schemas.microsoft.com/office/drawing/2014/main" xmlns="" id="{00000000-0008-0000-0B00-00002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0" name="Text Box 289">
          <a:extLst>
            <a:ext uri="{FF2B5EF4-FFF2-40B4-BE49-F238E27FC236}">
              <a16:creationId xmlns:a16="http://schemas.microsoft.com/office/drawing/2014/main" xmlns="" id="{00000000-0008-0000-0B00-00002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1" name="Text Box 290">
          <a:extLst>
            <a:ext uri="{FF2B5EF4-FFF2-40B4-BE49-F238E27FC236}">
              <a16:creationId xmlns:a16="http://schemas.microsoft.com/office/drawing/2014/main" xmlns="" id="{00000000-0008-0000-0B00-00002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2" name="Text Box 291">
          <a:extLst>
            <a:ext uri="{FF2B5EF4-FFF2-40B4-BE49-F238E27FC236}">
              <a16:creationId xmlns:a16="http://schemas.microsoft.com/office/drawing/2014/main" xmlns="" id="{00000000-0008-0000-0B00-00002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3" name="Text Box 292">
          <a:extLst>
            <a:ext uri="{FF2B5EF4-FFF2-40B4-BE49-F238E27FC236}">
              <a16:creationId xmlns:a16="http://schemas.microsoft.com/office/drawing/2014/main" xmlns="" id="{00000000-0008-0000-0B00-00002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4" name="Text Box 293">
          <a:extLst>
            <a:ext uri="{FF2B5EF4-FFF2-40B4-BE49-F238E27FC236}">
              <a16:creationId xmlns:a16="http://schemas.microsoft.com/office/drawing/2014/main" xmlns="" id="{00000000-0008-0000-0B00-00002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5" name="Text Box 294">
          <a:extLst>
            <a:ext uri="{FF2B5EF4-FFF2-40B4-BE49-F238E27FC236}">
              <a16:creationId xmlns:a16="http://schemas.microsoft.com/office/drawing/2014/main" xmlns="" id="{00000000-0008-0000-0B00-00002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6" name="Text Box 295">
          <a:extLst>
            <a:ext uri="{FF2B5EF4-FFF2-40B4-BE49-F238E27FC236}">
              <a16:creationId xmlns:a16="http://schemas.microsoft.com/office/drawing/2014/main" xmlns="" id="{00000000-0008-0000-0B00-00002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7" name="Text Box 296">
          <a:extLst>
            <a:ext uri="{FF2B5EF4-FFF2-40B4-BE49-F238E27FC236}">
              <a16:creationId xmlns:a16="http://schemas.microsoft.com/office/drawing/2014/main" xmlns="" id="{00000000-0008-0000-0B00-00002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8" name="Text Box 297">
          <a:extLst>
            <a:ext uri="{FF2B5EF4-FFF2-40B4-BE49-F238E27FC236}">
              <a16:creationId xmlns:a16="http://schemas.microsoft.com/office/drawing/2014/main" xmlns="" id="{00000000-0008-0000-0B00-00002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299" name="Text Box 298">
          <a:extLst>
            <a:ext uri="{FF2B5EF4-FFF2-40B4-BE49-F238E27FC236}">
              <a16:creationId xmlns:a16="http://schemas.microsoft.com/office/drawing/2014/main" xmlns="" id="{00000000-0008-0000-0B00-00002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0" name="Text Box 299">
          <a:extLst>
            <a:ext uri="{FF2B5EF4-FFF2-40B4-BE49-F238E27FC236}">
              <a16:creationId xmlns:a16="http://schemas.microsoft.com/office/drawing/2014/main" xmlns="" id="{00000000-0008-0000-0B00-00002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1" name="Text Box 300">
          <a:extLst>
            <a:ext uri="{FF2B5EF4-FFF2-40B4-BE49-F238E27FC236}">
              <a16:creationId xmlns:a16="http://schemas.microsoft.com/office/drawing/2014/main" xmlns="" id="{00000000-0008-0000-0B00-00002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2" name="Text Box 301">
          <a:extLst>
            <a:ext uri="{FF2B5EF4-FFF2-40B4-BE49-F238E27FC236}">
              <a16:creationId xmlns:a16="http://schemas.microsoft.com/office/drawing/2014/main" xmlns="" id="{00000000-0008-0000-0B00-00002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3" name="Text Box 302">
          <a:extLst>
            <a:ext uri="{FF2B5EF4-FFF2-40B4-BE49-F238E27FC236}">
              <a16:creationId xmlns:a16="http://schemas.microsoft.com/office/drawing/2014/main" xmlns="" id="{00000000-0008-0000-0B00-00002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4" name="Text Box 303">
          <a:extLst>
            <a:ext uri="{FF2B5EF4-FFF2-40B4-BE49-F238E27FC236}">
              <a16:creationId xmlns:a16="http://schemas.microsoft.com/office/drawing/2014/main" xmlns="" id="{00000000-0008-0000-0B00-00003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5" name="Text Box 304">
          <a:extLst>
            <a:ext uri="{FF2B5EF4-FFF2-40B4-BE49-F238E27FC236}">
              <a16:creationId xmlns:a16="http://schemas.microsoft.com/office/drawing/2014/main" xmlns="" id="{00000000-0008-0000-0B00-00003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6" name="Text Box 305">
          <a:extLst>
            <a:ext uri="{FF2B5EF4-FFF2-40B4-BE49-F238E27FC236}">
              <a16:creationId xmlns:a16="http://schemas.microsoft.com/office/drawing/2014/main" xmlns="" id="{00000000-0008-0000-0B00-00003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7" name="Text Box 306">
          <a:extLst>
            <a:ext uri="{FF2B5EF4-FFF2-40B4-BE49-F238E27FC236}">
              <a16:creationId xmlns:a16="http://schemas.microsoft.com/office/drawing/2014/main" xmlns="" id="{00000000-0008-0000-0B00-00003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8" name="Text Box 307">
          <a:extLst>
            <a:ext uri="{FF2B5EF4-FFF2-40B4-BE49-F238E27FC236}">
              <a16:creationId xmlns:a16="http://schemas.microsoft.com/office/drawing/2014/main" xmlns="" id="{00000000-0008-0000-0B00-00003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09" name="Text Box 308">
          <a:extLst>
            <a:ext uri="{FF2B5EF4-FFF2-40B4-BE49-F238E27FC236}">
              <a16:creationId xmlns:a16="http://schemas.microsoft.com/office/drawing/2014/main" xmlns="" id="{00000000-0008-0000-0B00-00003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0" name="Text Box 309">
          <a:extLst>
            <a:ext uri="{FF2B5EF4-FFF2-40B4-BE49-F238E27FC236}">
              <a16:creationId xmlns:a16="http://schemas.microsoft.com/office/drawing/2014/main" xmlns="" id="{00000000-0008-0000-0B00-00003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1" name="Text Box 310">
          <a:extLst>
            <a:ext uri="{FF2B5EF4-FFF2-40B4-BE49-F238E27FC236}">
              <a16:creationId xmlns:a16="http://schemas.microsoft.com/office/drawing/2014/main" xmlns="" id="{00000000-0008-0000-0B00-00003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2" name="Text Box 311">
          <a:extLst>
            <a:ext uri="{FF2B5EF4-FFF2-40B4-BE49-F238E27FC236}">
              <a16:creationId xmlns:a16="http://schemas.microsoft.com/office/drawing/2014/main" xmlns="" id="{00000000-0008-0000-0B00-00003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3" name="Text Box 312">
          <a:extLst>
            <a:ext uri="{FF2B5EF4-FFF2-40B4-BE49-F238E27FC236}">
              <a16:creationId xmlns:a16="http://schemas.microsoft.com/office/drawing/2014/main" xmlns="" id="{00000000-0008-0000-0B00-00003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4" name="Text Box 313">
          <a:extLst>
            <a:ext uri="{FF2B5EF4-FFF2-40B4-BE49-F238E27FC236}">
              <a16:creationId xmlns:a16="http://schemas.microsoft.com/office/drawing/2014/main" xmlns="" id="{00000000-0008-0000-0B00-00003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5" name="Text Box 314">
          <a:extLst>
            <a:ext uri="{FF2B5EF4-FFF2-40B4-BE49-F238E27FC236}">
              <a16:creationId xmlns:a16="http://schemas.microsoft.com/office/drawing/2014/main" xmlns="" id="{00000000-0008-0000-0B00-00003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6" name="Text Box 315">
          <a:extLst>
            <a:ext uri="{FF2B5EF4-FFF2-40B4-BE49-F238E27FC236}">
              <a16:creationId xmlns:a16="http://schemas.microsoft.com/office/drawing/2014/main" xmlns="" id="{00000000-0008-0000-0B00-00003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7" name="Text Box 316">
          <a:extLst>
            <a:ext uri="{FF2B5EF4-FFF2-40B4-BE49-F238E27FC236}">
              <a16:creationId xmlns:a16="http://schemas.microsoft.com/office/drawing/2014/main" xmlns="" id="{00000000-0008-0000-0B00-00003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8" name="Text Box 317">
          <a:extLst>
            <a:ext uri="{FF2B5EF4-FFF2-40B4-BE49-F238E27FC236}">
              <a16:creationId xmlns:a16="http://schemas.microsoft.com/office/drawing/2014/main" xmlns="" id="{00000000-0008-0000-0B00-00003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19" name="Text Box 318">
          <a:extLst>
            <a:ext uri="{FF2B5EF4-FFF2-40B4-BE49-F238E27FC236}">
              <a16:creationId xmlns:a16="http://schemas.microsoft.com/office/drawing/2014/main" xmlns="" id="{00000000-0008-0000-0B00-00003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0" name="Text Box 319">
          <a:extLst>
            <a:ext uri="{FF2B5EF4-FFF2-40B4-BE49-F238E27FC236}">
              <a16:creationId xmlns:a16="http://schemas.microsoft.com/office/drawing/2014/main" xmlns="" id="{00000000-0008-0000-0B00-00004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1" name="Text Box 320">
          <a:extLst>
            <a:ext uri="{FF2B5EF4-FFF2-40B4-BE49-F238E27FC236}">
              <a16:creationId xmlns:a16="http://schemas.microsoft.com/office/drawing/2014/main" xmlns="" id="{00000000-0008-0000-0B00-00004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2" name="Text Box 321">
          <a:extLst>
            <a:ext uri="{FF2B5EF4-FFF2-40B4-BE49-F238E27FC236}">
              <a16:creationId xmlns:a16="http://schemas.microsoft.com/office/drawing/2014/main" xmlns="" id="{00000000-0008-0000-0B00-00004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3" name="Text Box 322">
          <a:extLst>
            <a:ext uri="{FF2B5EF4-FFF2-40B4-BE49-F238E27FC236}">
              <a16:creationId xmlns:a16="http://schemas.microsoft.com/office/drawing/2014/main" xmlns="" id="{00000000-0008-0000-0B00-00004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4" name="Text Box 323">
          <a:extLst>
            <a:ext uri="{FF2B5EF4-FFF2-40B4-BE49-F238E27FC236}">
              <a16:creationId xmlns:a16="http://schemas.microsoft.com/office/drawing/2014/main" xmlns="" id="{00000000-0008-0000-0B00-00004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5" name="Text Box 324">
          <a:extLst>
            <a:ext uri="{FF2B5EF4-FFF2-40B4-BE49-F238E27FC236}">
              <a16:creationId xmlns:a16="http://schemas.microsoft.com/office/drawing/2014/main" xmlns="" id="{00000000-0008-0000-0B00-00004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6" name="Text Box 325">
          <a:extLst>
            <a:ext uri="{FF2B5EF4-FFF2-40B4-BE49-F238E27FC236}">
              <a16:creationId xmlns:a16="http://schemas.microsoft.com/office/drawing/2014/main" xmlns="" id="{00000000-0008-0000-0B00-00004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7" name="Text Box 326">
          <a:extLst>
            <a:ext uri="{FF2B5EF4-FFF2-40B4-BE49-F238E27FC236}">
              <a16:creationId xmlns:a16="http://schemas.microsoft.com/office/drawing/2014/main" xmlns="" id="{00000000-0008-0000-0B00-00004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8" name="Text Box 327">
          <a:extLst>
            <a:ext uri="{FF2B5EF4-FFF2-40B4-BE49-F238E27FC236}">
              <a16:creationId xmlns:a16="http://schemas.microsoft.com/office/drawing/2014/main" xmlns="" id="{00000000-0008-0000-0B00-00004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29" name="Text Box 328">
          <a:extLst>
            <a:ext uri="{FF2B5EF4-FFF2-40B4-BE49-F238E27FC236}">
              <a16:creationId xmlns:a16="http://schemas.microsoft.com/office/drawing/2014/main" xmlns="" id="{00000000-0008-0000-0B00-00004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0" name="Text Box 329">
          <a:extLst>
            <a:ext uri="{FF2B5EF4-FFF2-40B4-BE49-F238E27FC236}">
              <a16:creationId xmlns:a16="http://schemas.microsoft.com/office/drawing/2014/main" xmlns="" id="{00000000-0008-0000-0B00-00004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1" name="Text Box 330">
          <a:extLst>
            <a:ext uri="{FF2B5EF4-FFF2-40B4-BE49-F238E27FC236}">
              <a16:creationId xmlns:a16="http://schemas.microsoft.com/office/drawing/2014/main" xmlns="" id="{00000000-0008-0000-0B00-00004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2" name="Text Box 331">
          <a:extLst>
            <a:ext uri="{FF2B5EF4-FFF2-40B4-BE49-F238E27FC236}">
              <a16:creationId xmlns:a16="http://schemas.microsoft.com/office/drawing/2014/main" xmlns="" id="{00000000-0008-0000-0B00-00004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3" name="Text Box 332">
          <a:extLst>
            <a:ext uri="{FF2B5EF4-FFF2-40B4-BE49-F238E27FC236}">
              <a16:creationId xmlns:a16="http://schemas.microsoft.com/office/drawing/2014/main" xmlns="" id="{00000000-0008-0000-0B00-00004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4" name="Text Box 333">
          <a:extLst>
            <a:ext uri="{FF2B5EF4-FFF2-40B4-BE49-F238E27FC236}">
              <a16:creationId xmlns:a16="http://schemas.microsoft.com/office/drawing/2014/main" xmlns="" id="{00000000-0008-0000-0B00-00004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5" name="Text Box 334">
          <a:extLst>
            <a:ext uri="{FF2B5EF4-FFF2-40B4-BE49-F238E27FC236}">
              <a16:creationId xmlns:a16="http://schemas.microsoft.com/office/drawing/2014/main" xmlns="" id="{00000000-0008-0000-0B00-00004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6" name="Text Box 335">
          <a:extLst>
            <a:ext uri="{FF2B5EF4-FFF2-40B4-BE49-F238E27FC236}">
              <a16:creationId xmlns:a16="http://schemas.microsoft.com/office/drawing/2014/main" xmlns="" id="{00000000-0008-0000-0B00-00005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7" name="Text Box 336">
          <a:extLst>
            <a:ext uri="{FF2B5EF4-FFF2-40B4-BE49-F238E27FC236}">
              <a16:creationId xmlns:a16="http://schemas.microsoft.com/office/drawing/2014/main" xmlns="" id="{00000000-0008-0000-0B00-00005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8" name="Text Box 337">
          <a:extLst>
            <a:ext uri="{FF2B5EF4-FFF2-40B4-BE49-F238E27FC236}">
              <a16:creationId xmlns:a16="http://schemas.microsoft.com/office/drawing/2014/main" xmlns="" id="{00000000-0008-0000-0B00-00005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39" name="Text Box 338">
          <a:extLst>
            <a:ext uri="{FF2B5EF4-FFF2-40B4-BE49-F238E27FC236}">
              <a16:creationId xmlns:a16="http://schemas.microsoft.com/office/drawing/2014/main" xmlns="" id="{00000000-0008-0000-0B00-00005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0" name="Text Box 339">
          <a:extLst>
            <a:ext uri="{FF2B5EF4-FFF2-40B4-BE49-F238E27FC236}">
              <a16:creationId xmlns:a16="http://schemas.microsoft.com/office/drawing/2014/main" xmlns="" id="{00000000-0008-0000-0B00-00005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1" name="Text Box 340">
          <a:extLst>
            <a:ext uri="{FF2B5EF4-FFF2-40B4-BE49-F238E27FC236}">
              <a16:creationId xmlns:a16="http://schemas.microsoft.com/office/drawing/2014/main" xmlns="" id="{00000000-0008-0000-0B00-00005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2" name="Text Box 341">
          <a:extLst>
            <a:ext uri="{FF2B5EF4-FFF2-40B4-BE49-F238E27FC236}">
              <a16:creationId xmlns:a16="http://schemas.microsoft.com/office/drawing/2014/main" xmlns="" id="{00000000-0008-0000-0B00-00005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3" name="Text Box 342">
          <a:extLst>
            <a:ext uri="{FF2B5EF4-FFF2-40B4-BE49-F238E27FC236}">
              <a16:creationId xmlns:a16="http://schemas.microsoft.com/office/drawing/2014/main" xmlns="" id="{00000000-0008-0000-0B00-00005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4" name="Text Box 343">
          <a:extLst>
            <a:ext uri="{FF2B5EF4-FFF2-40B4-BE49-F238E27FC236}">
              <a16:creationId xmlns:a16="http://schemas.microsoft.com/office/drawing/2014/main" xmlns="" id="{00000000-0008-0000-0B00-00005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5" name="Text Box 344">
          <a:extLst>
            <a:ext uri="{FF2B5EF4-FFF2-40B4-BE49-F238E27FC236}">
              <a16:creationId xmlns:a16="http://schemas.microsoft.com/office/drawing/2014/main" xmlns="" id="{00000000-0008-0000-0B00-00005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6" name="Text Box 345">
          <a:extLst>
            <a:ext uri="{FF2B5EF4-FFF2-40B4-BE49-F238E27FC236}">
              <a16:creationId xmlns:a16="http://schemas.microsoft.com/office/drawing/2014/main" xmlns="" id="{00000000-0008-0000-0B00-00005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7" name="Text Box 346">
          <a:extLst>
            <a:ext uri="{FF2B5EF4-FFF2-40B4-BE49-F238E27FC236}">
              <a16:creationId xmlns:a16="http://schemas.microsoft.com/office/drawing/2014/main" xmlns="" id="{00000000-0008-0000-0B00-00005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8" name="Text Box 347">
          <a:extLst>
            <a:ext uri="{FF2B5EF4-FFF2-40B4-BE49-F238E27FC236}">
              <a16:creationId xmlns:a16="http://schemas.microsoft.com/office/drawing/2014/main" xmlns="" id="{00000000-0008-0000-0B00-00005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49" name="Text Box 348">
          <a:extLst>
            <a:ext uri="{FF2B5EF4-FFF2-40B4-BE49-F238E27FC236}">
              <a16:creationId xmlns:a16="http://schemas.microsoft.com/office/drawing/2014/main" xmlns="" id="{00000000-0008-0000-0B00-00005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0" name="Text Box 349">
          <a:extLst>
            <a:ext uri="{FF2B5EF4-FFF2-40B4-BE49-F238E27FC236}">
              <a16:creationId xmlns:a16="http://schemas.microsoft.com/office/drawing/2014/main" xmlns="" id="{00000000-0008-0000-0B00-00005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1" name="Text Box 350">
          <a:extLst>
            <a:ext uri="{FF2B5EF4-FFF2-40B4-BE49-F238E27FC236}">
              <a16:creationId xmlns:a16="http://schemas.microsoft.com/office/drawing/2014/main" xmlns="" id="{00000000-0008-0000-0B00-00005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2" name="Text Box 351">
          <a:extLst>
            <a:ext uri="{FF2B5EF4-FFF2-40B4-BE49-F238E27FC236}">
              <a16:creationId xmlns:a16="http://schemas.microsoft.com/office/drawing/2014/main" xmlns="" id="{00000000-0008-0000-0B00-00006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3" name="Text Box 352">
          <a:extLst>
            <a:ext uri="{FF2B5EF4-FFF2-40B4-BE49-F238E27FC236}">
              <a16:creationId xmlns:a16="http://schemas.microsoft.com/office/drawing/2014/main" xmlns="" id="{00000000-0008-0000-0B00-00006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4" name="Text Box 353">
          <a:extLst>
            <a:ext uri="{FF2B5EF4-FFF2-40B4-BE49-F238E27FC236}">
              <a16:creationId xmlns:a16="http://schemas.microsoft.com/office/drawing/2014/main" xmlns="" id="{00000000-0008-0000-0B00-00006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5" name="Text Box 354">
          <a:extLst>
            <a:ext uri="{FF2B5EF4-FFF2-40B4-BE49-F238E27FC236}">
              <a16:creationId xmlns:a16="http://schemas.microsoft.com/office/drawing/2014/main" xmlns="" id="{00000000-0008-0000-0B00-00006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6" name="Text Box 355">
          <a:extLst>
            <a:ext uri="{FF2B5EF4-FFF2-40B4-BE49-F238E27FC236}">
              <a16:creationId xmlns:a16="http://schemas.microsoft.com/office/drawing/2014/main" xmlns="" id="{00000000-0008-0000-0B00-00006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7" name="Text Box 356">
          <a:extLst>
            <a:ext uri="{FF2B5EF4-FFF2-40B4-BE49-F238E27FC236}">
              <a16:creationId xmlns:a16="http://schemas.microsoft.com/office/drawing/2014/main" xmlns="" id="{00000000-0008-0000-0B00-00006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8" name="Text Box 357">
          <a:extLst>
            <a:ext uri="{FF2B5EF4-FFF2-40B4-BE49-F238E27FC236}">
              <a16:creationId xmlns:a16="http://schemas.microsoft.com/office/drawing/2014/main" xmlns="" id="{00000000-0008-0000-0B00-00006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59" name="Text Box 358">
          <a:extLst>
            <a:ext uri="{FF2B5EF4-FFF2-40B4-BE49-F238E27FC236}">
              <a16:creationId xmlns:a16="http://schemas.microsoft.com/office/drawing/2014/main" xmlns="" id="{00000000-0008-0000-0B00-00006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0" name="Text Box 359">
          <a:extLst>
            <a:ext uri="{FF2B5EF4-FFF2-40B4-BE49-F238E27FC236}">
              <a16:creationId xmlns:a16="http://schemas.microsoft.com/office/drawing/2014/main" xmlns="" id="{00000000-0008-0000-0B00-00006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1" name="Text Box 360">
          <a:extLst>
            <a:ext uri="{FF2B5EF4-FFF2-40B4-BE49-F238E27FC236}">
              <a16:creationId xmlns:a16="http://schemas.microsoft.com/office/drawing/2014/main" xmlns="" id="{00000000-0008-0000-0B00-00006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2" name="Text Box 361">
          <a:extLst>
            <a:ext uri="{FF2B5EF4-FFF2-40B4-BE49-F238E27FC236}">
              <a16:creationId xmlns:a16="http://schemas.microsoft.com/office/drawing/2014/main" xmlns="" id="{00000000-0008-0000-0B00-00006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3" name="Text Box 362">
          <a:extLst>
            <a:ext uri="{FF2B5EF4-FFF2-40B4-BE49-F238E27FC236}">
              <a16:creationId xmlns:a16="http://schemas.microsoft.com/office/drawing/2014/main" xmlns="" id="{00000000-0008-0000-0B00-00006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4" name="Text Box 363">
          <a:extLst>
            <a:ext uri="{FF2B5EF4-FFF2-40B4-BE49-F238E27FC236}">
              <a16:creationId xmlns:a16="http://schemas.microsoft.com/office/drawing/2014/main" xmlns="" id="{00000000-0008-0000-0B00-00006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5" name="Text Box 364">
          <a:extLst>
            <a:ext uri="{FF2B5EF4-FFF2-40B4-BE49-F238E27FC236}">
              <a16:creationId xmlns:a16="http://schemas.microsoft.com/office/drawing/2014/main" xmlns="" id="{00000000-0008-0000-0B00-00006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6" name="Text Box 365">
          <a:extLst>
            <a:ext uri="{FF2B5EF4-FFF2-40B4-BE49-F238E27FC236}">
              <a16:creationId xmlns:a16="http://schemas.microsoft.com/office/drawing/2014/main" xmlns="" id="{00000000-0008-0000-0B00-00006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7" name="Text Box 366">
          <a:extLst>
            <a:ext uri="{FF2B5EF4-FFF2-40B4-BE49-F238E27FC236}">
              <a16:creationId xmlns:a16="http://schemas.microsoft.com/office/drawing/2014/main" xmlns="" id="{00000000-0008-0000-0B00-00006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8" name="Text Box 367">
          <a:extLst>
            <a:ext uri="{FF2B5EF4-FFF2-40B4-BE49-F238E27FC236}">
              <a16:creationId xmlns:a16="http://schemas.microsoft.com/office/drawing/2014/main" xmlns="" id="{00000000-0008-0000-0B00-00007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69" name="Text Box 368">
          <a:extLst>
            <a:ext uri="{FF2B5EF4-FFF2-40B4-BE49-F238E27FC236}">
              <a16:creationId xmlns:a16="http://schemas.microsoft.com/office/drawing/2014/main" xmlns="" id="{00000000-0008-0000-0B00-00007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0" name="Text Box 369">
          <a:extLst>
            <a:ext uri="{FF2B5EF4-FFF2-40B4-BE49-F238E27FC236}">
              <a16:creationId xmlns:a16="http://schemas.microsoft.com/office/drawing/2014/main" xmlns="" id="{00000000-0008-0000-0B00-00007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1" name="Text Box 370">
          <a:extLst>
            <a:ext uri="{FF2B5EF4-FFF2-40B4-BE49-F238E27FC236}">
              <a16:creationId xmlns:a16="http://schemas.microsoft.com/office/drawing/2014/main" xmlns="" id="{00000000-0008-0000-0B00-00007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2" name="Text Box 371">
          <a:extLst>
            <a:ext uri="{FF2B5EF4-FFF2-40B4-BE49-F238E27FC236}">
              <a16:creationId xmlns:a16="http://schemas.microsoft.com/office/drawing/2014/main" xmlns="" id="{00000000-0008-0000-0B00-00007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3" name="Text Box 372">
          <a:extLst>
            <a:ext uri="{FF2B5EF4-FFF2-40B4-BE49-F238E27FC236}">
              <a16:creationId xmlns:a16="http://schemas.microsoft.com/office/drawing/2014/main" xmlns="" id="{00000000-0008-0000-0B00-00007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4" name="Text Box 373">
          <a:extLst>
            <a:ext uri="{FF2B5EF4-FFF2-40B4-BE49-F238E27FC236}">
              <a16:creationId xmlns:a16="http://schemas.microsoft.com/office/drawing/2014/main" xmlns="" id="{00000000-0008-0000-0B00-00007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5" name="Text Box 374">
          <a:extLst>
            <a:ext uri="{FF2B5EF4-FFF2-40B4-BE49-F238E27FC236}">
              <a16:creationId xmlns:a16="http://schemas.microsoft.com/office/drawing/2014/main" xmlns="" id="{00000000-0008-0000-0B00-00007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6" name="Text Box 375">
          <a:extLst>
            <a:ext uri="{FF2B5EF4-FFF2-40B4-BE49-F238E27FC236}">
              <a16:creationId xmlns:a16="http://schemas.microsoft.com/office/drawing/2014/main" xmlns="" id="{00000000-0008-0000-0B00-00007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7" name="Text Box 376">
          <a:extLst>
            <a:ext uri="{FF2B5EF4-FFF2-40B4-BE49-F238E27FC236}">
              <a16:creationId xmlns:a16="http://schemas.microsoft.com/office/drawing/2014/main" xmlns="" id="{00000000-0008-0000-0B00-00007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8" name="Text Box 377">
          <a:extLst>
            <a:ext uri="{FF2B5EF4-FFF2-40B4-BE49-F238E27FC236}">
              <a16:creationId xmlns:a16="http://schemas.microsoft.com/office/drawing/2014/main" xmlns="" id="{00000000-0008-0000-0B00-00007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79" name="Text Box 378">
          <a:extLst>
            <a:ext uri="{FF2B5EF4-FFF2-40B4-BE49-F238E27FC236}">
              <a16:creationId xmlns:a16="http://schemas.microsoft.com/office/drawing/2014/main" xmlns="" id="{00000000-0008-0000-0B00-00007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0" name="Text Box 379">
          <a:extLst>
            <a:ext uri="{FF2B5EF4-FFF2-40B4-BE49-F238E27FC236}">
              <a16:creationId xmlns:a16="http://schemas.microsoft.com/office/drawing/2014/main" xmlns="" id="{00000000-0008-0000-0B00-00007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1" name="Text Box 380">
          <a:extLst>
            <a:ext uri="{FF2B5EF4-FFF2-40B4-BE49-F238E27FC236}">
              <a16:creationId xmlns:a16="http://schemas.microsoft.com/office/drawing/2014/main" xmlns="" id="{00000000-0008-0000-0B00-00007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2" name="Text Box 381">
          <a:extLst>
            <a:ext uri="{FF2B5EF4-FFF2-40B4-BE49-F238E27FC236}">
              <a16:creationId xmlns:a16="http://schemas.microsoft.com/office/drawing/2014/main" xmlns="" id="{00000000-0008-0000-0B00-00007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3" name="Text Box 382">
          <a:extLst>
            <a:ext uri="{FF2B5EF4-FFF2-40B4-BE49-F238E27FC236}">
              <a16:creationId xmlns:a16="http://schemas.microsoft.com/office/drawing/2014/main" xmlns="" id="{00000000-0008-0000-0B00-00007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4" name="Text Box 383">
          <a:extLst>
            <a:ext uri="{FF2B5EF4-FFF2-40B4-BE49-F238E27FC236}">
              <a16:creationId xmlns:a16="http://schemas.microsoft.com/office/drawing/2014/main" xmlns="" id="{00000000-0008-0000-0B00-00008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5" name="Text Box 384">
          <a:extLst>
            <a:ext uri="{FF2B5EF4-FFF2-40B4-BE49-F238E27FC236}">
              <a16:creationId xmlns:a16="http://schemas.microsoft.com/office/drawing/2014/main" xmlns="" id="{00000000-0008-0000-0B00-00008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6" name="Text Box 385">
          <a:extLst>
            <a:ext uri="{FF2B5EF4-FFF2-40B4-BE49-F238E27FC236}">
              <a16:creationId xmlns:a16="http://schemas.microsoft.com/office/drawing/2014/main" xmlns="" id="{00000000-0008-0000-0B00-00008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7" name="Text Box 386">
          <a:extLst>
            <a:ext uri="{FF2B5EF4-FFF2-40B4-BE49-F238E27FC236}">
              <a16:creationId xmlns:a16="http://schemas.microsoft.com/office/drawing/2014/main" xmlns="" id="{00000000-0008-0000-0B00-00008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8" name="Text Box 387">
          <a:extLst>
            <a:ext uri="{FF2B5EF4-FFF2-40B4-BE49-F238E27FC236}">
              <a16:creationId xmlns:a16="http://schemas.microsoft.com/office/drawing/2014/main" xmlns="" id="{00000000-0008-0000-0B00-00008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89" name="Text Box 388">
          <a:extLst>
            <a:ext uri="{FF2B5EF4-FFF2-40B4-BE49-F238E27FC236}">
              <a16:creationId xmlns:a16="http://schemas.microsoft.com/office/drawing/2014/main" xmlns="" id="{00000000-0008-0000-0B00-00008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0" name="Text Box 389">
          <a:extLst>
            <a:ext uri="{FF2B5EF4-FFF2-40B4-BE49-F238E27FC236}">
              <a16:creationId xmlns:a16="http://schemas.microsoft.com/office/drawing/2014/main" xmlns="" id="{00000000-0008-0000-0B00-00008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1" name="Text Box 390">
          <a:extLst>
            <a:ext uri="{FF2B5EF4-FFF2-40B4-BE49-F238E27FC236}">
              <a16:creationId xmlns:a16="http://schemas.microsoft.com/office/drawing/2014/main" xmlns="" id="{00000000-0008-0000-0B00-00008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2" name="Text Box 391">
          <a:extLst>
            <a:ext uri="{FF2B5EF4-FFF2-40B4-BE49-F238E27FC236}">
              <a16:creationId xmlns:a16="http://schemas.microsoft.com/office/drawing/2014/main" xmlns="" id="{00000000-0008-0000-0B00-00008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3" name="Text Box 392">
          <a:extLst>
            <a:ext uri="{FF2B5EF4-FFF2-40B4-BE49-F238E27FC236}">
              <a16:creationId xmlns:a16="http://schemas.microsoft.com/office/drawing/2014/main" xmlns="" id="{00000000-0008-0000-0B00-00008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4" name="Text Box 393">
          <a:extLst>
            <a:ext uri="{FF2B5EF4-FFF2-40B4-BE49-F238E27FC236}">
              <a16:creationId xmlns:a16="http://schemas.microsoft.com/office/drawing/2014/main" xmlns="" id="{00000000-0008-0000-0B00-00008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5" name="Text Box 394">
          <a:extLst>
            <a:ext uri="{FF2B5EF4-FFF2-40B4-BE49-F238E27FC236}">
              <a16:creationId xmlns:a16="http://schemas.microsoft.com/office/drawing/2014/main" xmlns="" id="{00000000-0008-0000-0B00-00008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6" name="Text Box 395">
          <a:extLst>
            <a:ext uri="{FF2B5EF4-FFF2-40B4-BE49-F238E27FC236}">
              <a16:creationId xmlns:a16="http://schemas.microsoft.com/office/drawing/2014/main" xmlns="" id="{00000000-0008-0000-0B00-00008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7" name="Text Box 396">
          <a:extLst>
            <a:ext uri="{FF2B5EF4-FFF2-40B4-BE49-F238E27FC236}">
              <a16:creationId xmlns:a16="http://schemas.microsoft.com/office/drawing/2014/main" xmlns="" id="{00000000-0008-0000-0B00-00008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8" name="Text Box 397">
          <a:extLst>
            <a:ext uri="{FF2B5EF4-FFF2-40B4-BE49-F238E27FC236}">
              <a16:creationId xmlns:a16="http://schemas.microsoft.com/office/drawing/2014/main" xmlns="" id="{00000000-0008-0000-0B00-00008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399" name="Text Box 398">
          <a:extLst>
            <a:ext uri="{FF2B5EF4-FFF2-40B4-BE49-F238E27FC236}">
              <a16:creationId xmlns:a16="http://schemas.microsoft.com/office/drawing/2014/main" xmlns="" id="{00000000-0008-0000-0B00-00008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0" name="Text Box 399">
          <a:extLst>
            <a:ext uri="{FF2B5EF4-FFF2-40B4-BE49-F238E27FC236}">
              <a16:creationId xmlns:a16="http://schemas.microsoft.com/office/drawing/2014/main" xmlns="" id="{00000000-0008-0000-0B00-00009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1" name="Text Box 400">
          <a:extLst>
            <a:ext uri="{FF2B5EF4-FFF2-40B4-BE49-F238E27FC236}">
              <a16:creationId xmlns:a16="http://schemas.microsoft.com/office/drawing/2014/main" xmlns="" id="{00000000-0008-0000-0B00-00009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2" name="Text Box 401">
          <a:extLst>
            <a:ext uri="{FF2B5EF4-FFF2-40B4-BE49-F238E27FC236}">
              <a16:creationId xmlns:a16="http://schemas.microsoft.com/office/drawing/2014/main" xmlns="" id="{00000000-0008-0000-0B00-00009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3" name="Text Box 402">
          <a:extLst>
            <a:ext uri="{FF2B5EF4-FFF2-40B4-BE49-F238E27FC236}">
              <a16:creationId xmlns:a16="http://schemas.microsoft.com/office/drawing/2014/main" xmlns="" id="{00000000-0008-0000-0B00-00009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4" name="Text Box 403">
          <a:extLst>
            <a:ext uri="{FF2B5EF4-FFF2-40B4-BE49-F238E27FC236}">
              <a16:creationId xmlns:a16="http://schemas.microsoft.com/office/drawing/2014/main" xmlns="" id="{00000000-0008-0000-0B00-00009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5" name="Text Box 404">
          <a:extLst>
            <a:ext uri="{FF2B5EF4-FFF2-40B4-BE49-F238E27FC236}">
              <a16:creationId xmlns:a16="http://schemas.microsoft.com/office/drawing/2014/main" xmlns="" id="{00000000-0008-0000-0B00-00009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6" name="Text Box 405">
          <a:extLst>
            <a:ext uri="{FF2B5EF4-FFF2-40B4-BE49-F238E27FC236}">
              <a16:creationId xmlns:a16="http://schemas.microsoft.com/office/drawing/2014/main" xmlns="" id="{00000000-0008-0000-0B00-00009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7" name="Text Box 406">
          <a:extLst>
            <a:ext uri="{FF2B5EF4-FFF2-40B4-BE49-F238E27FC236}">
              <a16:creationId xmlns:a16="http://schemas.microsoft.com/office/drawing/2014/main" xmlns="" id="{00000000-0008-0000-0B00-00009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8" name="Text Box 407">
          <a:extLst>
            <a:ext uri="{FF2B5EF4-FFF2-40B4-BE49-F238E27FC236}">
              <a16:creationId xmlns:a16="http://schemas.microsoft.com/office/drawing/2014/main" xmlns="" id="{00000000-0008-0000-0B00-00009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09" name="Text Box 408">
          <a:extLst>
            <a:ext uri="{FF2B5EF4-FFF2-40B4-BE49-F238E27FC236}">
              <a16:creationId xmlns:a16="http://schemas.microsoft.com/office/drawing/2014/main" xmlns="" id="{00000000-0008-0000-0B00-00009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0" name="Text Box 409">
          <a:extLst>
            <a:ext uri="{FF2B5EF4-FFF2-40B4-BE49-F238E27FC236}">
              <a16:creationId xmlns:a16="http://schemas.microsoft.com/office/drawing/2014/main" xmlns="" id="{00000000-0008-0000-0B00-00009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1" name="Text Box 410">
          <a:extLst>
            <a:ext uri="{FF2B5EF4-FFF2-40B4-BE49-F238E27FC236}">
              <a16:creationId xmlns:a16="http://schemas.microsoft.com/office/drawing/2014/main" xmlns="" id="{00000000-0008-0000-0B00-00009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2" name="Text Box 411">
          <a:extLst>
            <a:ext uri="{FF2B5EF4-FFF2-40B4-BE49-F238E27FC236}">
              <a16:creationId xmlns:a16="http://schemas.microsoft.com/office/drawing/2014/main" xmlns="" id="{00000000-0008-0000-0B00-00009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3" name="Text Box 412">
          <a:extLst>
            <a:ext uri="{FF2B5EF4-FFF2-40B4-BE49-F238E27FC236}">
              <a16:creationId xmlns:a16="http://schemas.microsoft.com/office/drawing/2014/main" xmlns="" id="{00000000-0008-0000-0B00-00009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4" name="Text Box 413">
          <a:extLst>
            <a:ext uri="{FF2B5EF4-FFF2-40B4-BE49-F238E27FC236}">
              <a16:creationId xmlns:a16="http://schemas.microsoft.com/office/drawing/2014/main" xmlns="" id="{00000000-0008-0000-0B00-00009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5" name="Text Box 414">
          <a:extLst>
            <a:ext uri="{FF2B5EF4-FFF2-40B4-BE49-F238E27FC236}">
              <a16:creationId xmlns:a16="http://schemas.microsoft.com/office/drawing/2014/main" xmlns="" id="{00000000-0008-0000-0B00-00009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6" name="Text Box 415">
          <a:extLst>
            <a:ext uri="{FF2B5EF4-FFF2-40B4-BE49-F238E27FC236}">
              <a16:creationId xmlns:a16="http://schemas.microsoft.com/office/drawing/2014/main" xmlns="" id="{00000000-0008-0000-0B00-0000A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7" name="Text Box 416">
          <a:extLst>
            <a:ext uri="{FF2B5EF4-FFF2-40B4-BE49-F238E27FC236}">
              <a16:creationId xmlns:a16="http://schemas.microsoft.com/office/drawing/2014/main" xmlns="" id="{00000000-0008-0000-0B00-0000A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8" name="Text Box 417">
          <a:extLst>
            <a:ext uri="{FF2B5EF4-FFF2-40B4-BE49-F238E27FC236}">
              <a16:creationId xmlns:a16="http://schemas.microsoft.com/office/drawing/2014/main" xmlns="" id="{00000000-0008-0000-0B00-0000A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19" name="Text Box 418">
          <a:extLst>
            <a:ext uri="{FF2B5EF4-FFF2-40B4-BE49-F238E27FC236}">
              <a16:creationId xmlns:a16="http://schemas.microsoft.com/office/drawing/2014/main" xmlns="" id="{00000000-0008-0000-0B00-0000A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0" name="Text Box 419">
          <a:extLst>
            <a:ext uri="{FF2B5EF4-FFF2-40B4-BE49-F238E27FC236}">
              <a16:creationId xmlns:a16="http://schemas.microsoft.com/office/drawing/2014/main" xmlns="" id="{00000000-0008-0000-0B00-0000A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1" name="Text Box 420">
          <a:extLst>
            <a:ext uri="{FF2B5EF4-FFF2-40B4-BE49-F238E27FC236}">
              <a16:creationId xmlns:a16="http://schemas.microsoft.com/office/drawing/2014/main" xmlns="" id="{00000000-0008-0000-0B00-0000A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2" name="Text Box 421">
          <a:extLst>
            <a:ext uri="{FF2B5EF4-FFF2-40B4-BE49-F238E27FC236}">
              <a16:creationId xmlns:a16="http://schemas.microsoft.com/office/drawing/2014/main" xmlns="" id="{00000000-0008-0000-0B00-0000A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3" name="Text Box 422">
          <a:extLst>
            <a:ext uri="{FF2B5EF4-FFF2-40B4-BE49-F238E27FC236}">
              <a16:creationId xmlns:a16="http://schemas.microsoft.com/office/drawing/2014/main" xmlns="" id="{00000000-0008-0000-0B00-0000A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4" name="Text Box 423">
          <a:extLst>
            <a:ext uri="{FF2B5EF4-FFF2-40B4-BE49-F238E27FC236}">
              <a16:creationId xmlns:a16="http://schemas.microsoft.com/office/drawing/2014/main" xmlns="" id="{00000000-0008-0000-0B00-0000A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5" name="Text Box 424">
          <a:extLst>
            <a:ext uri="{FF2B5EF4-FFF2-40B4-BE49-F238E27FC236}">
              <a16:creationId xmlns:a16="http://schemas.microsoft.com/office/drawing/2014/main" xmlns="" id="{00000000-0008-0000-0B00-0000A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6" name="Text Box 425">
          <a:extLst>
            <a:ext uri="{FF2B5EF4-FFF2-40B4-BE49-F238E27FC236}">
              <a16:creationId xmlns:a16="http://schemas.microsoft.com/office/drawing/2014/main" xmlns="" id="{00000000-0008-0000-0B00-0000A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7" name="Text Box 426">
          <a:extLst>
            <a:ext uri="{FF2B5EF4-FFF2-40B4-BE49-F238E27FC236}">
              <a16:creationId xmlns:a16="http://schemas.microsoft.com/office/drawing/2014/main" xmlns="" id="{00000000-0008-0000-0B00-0000A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8" name="Text Box 427">
          <a:extLst>
            <a:ext uri="{FF2B5EF4-FFF2-40B4-BE49-F238E27FC236}">
              <a16:creationId xmlns:a16="http://schemas.microsoft.com/office/drawing/2014/main" xmlns="" id="{00000000-0008-0000-0B00-0000A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29" name="Text Box 428">
          <a:extLst>
            <a:ext uri="{FF2B5EF4-FFF2-40B4-BE49-F238E27FC236}">
              <a16:creationId xmlns:a16="http://schemas.microsoft.com/office/drawing/2014/main" xmlns="" id="{00000000-0008-0000-0B00-0000A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0" name="Text Box 429">
          <a:extLst>
            <a:ext uri="{FF2B5EF4-FFF2-40B4-BE49-F238E27FC236}">
              <a16:creationId xmlns:a16="http://schemas.microsoft.com/office/drawing/2014/main" xmlns="" id="{00000000-0008-0000-0B00-0000A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1" name="Text Box 430">
          <a:extLst>
            <a:ext uri="{FF2B5EF4-FFF2-40B4-BE49-F238E27FC236}">
              <a16:creationId xmlns:a16="http://schemas.microsoft.com/office/drawing/2014/main" xmlns="" id="{00000000-0008-0000-0B00-0000A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2" name="Text Box 431">
          <a:extLst>
            <a:ext uri="{FF2B5EF4-FFF2-40B4-BE49-F238E27FC236}">
              <a16:creationId xmlns:a16="http://schemas.microsoft.com/office/drawing/2014/main" xmlns="" id="{00000000-0008-0000-0B00-0000B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3" name="Text Box 432">
          <a:extLst>
            <a:ext uri="{FF2B5EF4-FFF2-40B4-BE49-F238E27FC236}">
              <a16:creationId xmlns:a16="http://schemas.microsoft.com/office/drawing/2014/main" xmlns="" id="{00000000-0008-0000-0B00-0000B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4" name="Text Box 433">
          <a:extLst>
            <a:ext uri="{FF2B5EF4-FFF2-40B4-BE49-F238E27FC236}">
              <a16:creationId xmlns:a16="http://schemas.microsoft.com/office/drawing/2014/main" xmlns="" id="{00000000-0008-0000-0B00-0000B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5" name="Text Box 434">
          <a:extLst>
            <a:ext uri="{FF2B5EF4-FFF2-40B4-BE49-F238E27FC236}">
              <a16:creationId xmlns:a16="http://schemas.microsoft.com/office/drawing/2014/main" xmlns="" id="{00000000-0008-0000-0B00-0000B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6" name="Text Box 435">
          <a:extLst>
            <a:ext uri="{FF2B5EF4-FFF2-40B4-BE49-F238E27FC236}">
              <a16:creationId xmlns:a16="http://schemas.microsoft.com/office/drawing/2014/main" xmlns="" id="{00000000-0008-0000-0B00-0000B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7" name="Text Box 436">
          <a:extLst>
            <a:ext uri="{FF2B5EF4-FFF2-40B4-BE49-F238E27FC236}">
              <a16:creationId xmlns:a16="http://schemas.microsoft.com/office/drawing/2014/main" xmlns="" id="{00000000-0008-0000-0B00-0000B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8" name="Text Box 437">
          <a:extLst>
            <a:ext uri="{FF2B5EF4-FFF2-40B4-BE49-F238E27FC236}">
              <a16:creationId xmlns:a16="http://schemas.microsoft.com/office/drawing/2014/main" xmlns="" id="{00000000-0008-0000-0B00-0000B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39" name="Text Box 438">
          <a:extLst>
            <a:ext uri="{FF2B5EF4-FFF2-40B4-BE49-F238E27FC236}">
              <a16:creationId xmlns:a16="http://schemas.microsoft.com/office/drawing/2014/main" xmlns="" id="{00000000-0008-0000-0B00-0000B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0" name="Text Box 439">
          <a:extLst>
            <a:ext uri="{FF2B5EF4-FFF2-40B4-BE49-F238E27FC236}">
              <a16:creationId xmlns:a16="http://schemas.microsoft.com/office/drawing/2014/main" xmlns="" id="{00000000-0008-0000-0B00-0000B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1" name="Text Box 440">
          <a:extLst>
            <a:ext uri="{FF2B5EF4-FFF2-40B4-BE49-F238E27FC236}">
              <a16:creationId xmlns:a16="http://schemas.microsoft.com/office/drawing/2014/main" xmlns="" id="{00000000-0008-0000-0B00-0000B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2" name="Text Box 441">
          <a:extLst>
            <a:ext uri="{FF2B5EF4-FFF2-40B4-BE49-F238E27FC236}">
              <a16:creationId xmlns:a16="http://schemas.microsoft.com/office/drawing/2014/main" xmlns="" id="{00000000-0008-0000-0B00-0000B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3" name="Text Box 442">
          <a:extLst>
            <a:ext uri="{FF2B5EF4-FFF2-40B4-BE49-F238E27FC236}">
              <a16:creationId xmlns:a16="http://schemas.microsoft.com/office/drawing/2014/main" xmlns="" id="{00000000-0008-0000-0B00-0000B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4" name="Text Box 443">
          <a:extLst>
            <a:ext uri="{FF2B5EF4-FFF2-40B4-BE49-F238E27FC236}">
              <a16:creationId xmlns:a16="http://schemas.microsoft.com/office/drawing/2014/main" xmlns="" id="{00000000-0008-0000-0B00-0000B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5" name="Text Box 444">
          <a:extLst>
            <a:ext uri="{FF2B5EF4-FFF2-40B4-BE49-F238E27FC236}">
              <a16:creationId xmlns:a16="http://schemas.microsoft.com/office/drawing/2014/main" xmlns="" id="{00000000-0008-0000-0B00-0000B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6" name="Text Box 445">
          <a:extLst>
            <a:ext uri="{FF2B5EF4-FFF2-40B4-BE49-F238E27FC236}">
              <a16:creationId xmlns:a16="http://schemas.microsoft.com/office/drawing/2014/main" xmlns="" id="{00000000-0008-0000-0B00-0000B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7" name="Text Box 446">
          <a:extLst>
            <a:ext uri="{FF2B5EF4-FFF2-40B4-BE49-F238E27FC236}">
              <a16:creationId xmlns:a16="http://schemas.microsoft.com/office/drawing/2014/main" xmlns="" id="{00000000-0008-0000-0B00-0000B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8" name="Text Box 447">
          <a:extLst>
            <a:ext uri="{FF2B5EF4-FFF2-40B4-BE49-F238E27FC236}">
              <a16:creationId xmlns:a16="http://schemas.microsoft.com/office/drawing/2014/main" xmlns="" id="{00000000-0008-0000-0B00-0000C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49" name="Text Box 448">
          <a:extLst>
            <a:ext uri="{FF2B5EF4-FFF2-40B4-BE49-F238E27FC236}">
              <a16:creationId xmlns:a16="http://schemas.microsoft.com/office/drawing/2014/main" xmlns="" id="{00000000-0008-0000-0B00-0000C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0" name="Text Box 449">
          <a:extLst>
            <a:ext uri="{FF2B5EF4-FFF2-40B4-BE49-F238E27FC236}">
              <a16:creationId xmlns:a16="http://schemas.microsoft.com/office/drawing/2014/main" xmlns="" id="{00000000-0008-0000-0B00-0000C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1" name="Text Box 450">
          <a:extLst>
            <a:ext uri="{FF2B5EF4-FFF2-40B4-BE49-F238E27FC236}">
              <a16:creationId xmlns:a16="http://schemas.microsoft.com/office/drawing/2014/main" xmlns="" id="{00000000-0008-0000-0B00-0000C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2" name="Text Box 451">
          <a:extLst>
            <a:ext uri="{FF2B5EF4-FFF2-40B4-BE49-F238E27FC236}">
              <a16:creationId xmlns:a16="http://schemas.microsoft.com/office/drawing/2014/main" xmlns="" id="{00000000-0008-0000-0B00-0000C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3" name="Text Box 452">
          <a:extLst>
            <a:ext uri="{FF2B5EF4-FFF2-40B4-BE49-F238E27FC236}">
              <a16:creationId xmlns:a16="http://schemas.microsoft.com/office/drawing/2014/main" xmlns="" id="{00000000-0008-0000-0B00-0000C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4" name="Text Box 453">
          <a:extLst>
            <a:ext uri="{FF2B5EF4-FFF2-40B4-BE49-F238E27FC236}">
              <a16:creationId xmlns:a16="http://schemas.microsoft.com/office/drawing/2014/main" xmlns="" id="{00000000-0008-0000-0B00-0000C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5" name="Text Box 454">
          <a:extLst>
            <a:ext uri="{FF2B5EF4-FFF2-40B4-BE49-F238E27FC236}">
              <a16:creationId xmlns:a16="http://schemas.microsoft.com/office/drawing/2014/main" xmlns="" id="{00000000-0008-0000-0B00-0000C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6" name="Text Box 455">
          <a:extLst>
            <a:ext uri="{FF2B5EF4-FFF2-40B4-BE49-F238E27FC236}">
              <a16:creationId xmlns:a16="http://schemas.microsoft.com/office/drawing/2014/main" xmlns="" id="{00000000-0008-0000-0B00-0000C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7" name="Text Box 456">
          <a:extLst>
            <a:ext uri="{FF2B5EF4-FFF2-40B4-BE49-F238E27FC236}">
              <a16:creationId xmlns:a16="http://schemas.microsoft.com/office/drawing/2014/main" xmlns="" id="{00000000-0008-0000-0B00-0000C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8" name="Text Box 457">
          <a:extLst>
            <a:ext uri="{FF2B5EF4-FFF2-40B4-BE49-F238E27FC236}">
              <a16:creationId xmlns:a16="http://schemas.microsoft.com/office/drawing/2014/main" xmlns="" id="{00000000-0008-0000-0B00-0000C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59" name="Text Box 458">
          <a:extLst>
            <a:ext uri="{FF2B5EF4-FFF2-40B4-BE49-F238E27FC236}">
              <a16:creationId xmlns:a16="http://schemas.microsoft.com/office/drawing/2014/main" xmlns="" id="{00000000-0008-0000-0B00-0000C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0" name="Text Box 459">
          <a:extLst>
            <a:ext uri="{FF2B5EF4-FFF2-40B4-BE49-F238E27FC236}">
              <a16:creationId xmlns:a16="http://schemas.microsoft.com/office/drawing/2014/main" xmlns="" id="{00000000-0008-0000-0B00-0000C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1" name="Text Box 460">
          <a:extLst>
            <a:ext uri="{FF2B5EF4-FFF2-40B4-BE49-F238E27FC236}">
              <a16:creationId xmlns:a16="http://schemas.microsoft.com/office/drawing/2014/main" xmlns="" id="{00000000-0008-0000-0B00-0000C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2" name="Text Box 461">
          <a:extLst>
            <a:ext uri="{FF2B5EF4-FFF2-40B4-BE49-F238E27FC236}">
              <a16:creationId xmlns:a16="http://schemas.microsoft.com/office/drawing/2014/main" xmlns="" id="{00000000-0008-0000-0B00-0000C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3" name="Text Box 462">
          <a:extLst>
            <a:ext uri="{FF2B5EF4-FFF2-40B4-BE49-F238E27FC236}">
              <a16:creationId xmlns:a16="http://schemas.microsoft.com/office/drawing/2014/main" xmlns="" id="{00000000-0008-0000-0B00-0000C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4" name="Text Box 463">
          <a:extLst>
            <a:ext uri="{FF2B5EF4-FFF2-40B4-BE49-F238E27FC236}">
              <a16:creationId xmlns:a16="http://schemas.microsoft.com/office/drawing/2014/main" xmlns="" id="{00000000-0008-0000-0B00-0000D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5" name="Text Box 464">
          <a:extLst>
            <a:ext uri="{FF2B5EF4-FFF2-40B4-BE49-F238E27FC236}">
              <a16:creationId xmlns:a16="http://schemas.microsoft.com/office/drawing/2014/main" xmlns="" id="{00000000-0008-0000-0B00-0000D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6" name="Text Box 465">
          <a:extLst>
            <a:ext uri="{FF2B5EF4-FFF2-40B4-BE49-F238E27FC236}">
              <a16:creationId xmlns:a16="http://schemas.microsoft.com/office/drawing/2014/main" xmlns="" id="{00000000-0008-0000-0B00-0000D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7" name="Text Box 466">
          <a:extLst>
            <a:ext uri="{FF2B5EF4-FFF2-40B4-BE49-F238E27FC236}">
              <a16:creationId xmlns:a16="http://schemas.microsoft.com/office/drawing/2014/main" xmlns="" id="{00000000-0008-0000-0B00-0000D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8" name="Text Box 467">
          <a:extLst>
            <a:ext uri="{FF2B5EF4-FFF2-40B4-BE49-F238E27FC236}">
              <a16:creationId xmlns:a16="http://schemas.microsoft.com/office/drawing/2014/main" xmlns="" id="{00000000-0008-0000-0B00-0000D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69" name="Text Box 468">
          <a:extLst>
            <a:ext uri="{FF2B5EF4-FFF2-40B4-BE49-F238E27FC236}">
              <a16:creationId xmlns:a16="http://schemas.microsoft.com/office/drawing/2014/main" xmlns="" id="{00000000-0008-0000-0B00-0000D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0" name="Text Box 469">
          <a:extLst>
            <a:ext uri="{FF2B5EF4-FFF2-40B4-BE49-F238E27FC236}">
              <a16:creationId xmlns:a16="http://schemas.microsoft.com/office/drawing/2014/main" xmlns="" id="{00000000-0008-0000-0B00-0000D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1" name="Text Box 470">
          <a:extLst>
            <a:ext uri="{FF2B5EF4-FFF2-40B4-BE49-F238E27FC236}">
              <a16:creationId xmlns:a16="http://schemas.microsoft.com/office/drawing/2014/main" xmlns="" id="{00000000-0008-0000-0B00-0000D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2" name="Text Box 471">
          <a:extLst>
            <a:ext uri="{FF2B5EF4-FFF2-40B4-BE49-F238E27FC236}">
              <a16:creationId xmlns:a16="http://schemas.microsoft.com/office/drawing/2014/main" xmlns="" id="{00000000-0008-0000-0B00-0000D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3" name="Text Box 472">
          <a:extLst>
            <a:ext uri="{FF2B5EF4-FFF2-40B4-BE49-F238E27FC236}">
              <a16:creationId xmlns:a16="http://schemas.microsoft.com/office/drawing/2014/main" xmlns="" id="{00000000-0008-0000-0B00-0000D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4" name="Text Box 473">
          <a:extLst>
            <a:ext uri="{FF2B5EF4-FFF2-40B4-BE49-F238E27FC236}">
              <a16:creationId xmlns:a16="http://schemas.microsoft.com/office/drawing/2014/main" xmlns="" id="{00000000-0008-0000-0B00-0000D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5" name="Text Box 474">
          <a:extLst>
            <a:ext uri="{FF2B5EF4-FFF2-40B4-BE49-F238E27FC236}">
              <a16:creationId xmlns:a16="http://schemas.microsoft.com/office/drawing/2014/main" xmlns="" id="{00000000-0008-0000-0B00-0000D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6" name="Text Box 475">
          <a:extLst>
            <a:ext uri="{FF2B5EF4-FFF2-40B4-BE49-F238E27FC236}">
              <a16:creationId xmlns:a16="http://schemas.microsoft.com/office/drawing/2014/main" xmlns="" id="{00000000-0008-0000-0B00-0000D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7" name="Text Box 476">
          <a:extLst>
            <a:ext uri="{FF2B5EF4-FFF2-40B4-BE49-F238E27FC236}">
              <a16:creationId xmlns:a16="http://schemas.microsoft.com/office/drawing/2014/main" xmlns="" id="{00000000-0008-0000-0B00-0000D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8" name="Text Box 477">
          <a:extLst>
            <a:ext uri="{FF2B5EF4-FFF2-40B4-BE49-F238E27FC236}">
              <a16:creationId xmlns:a16="http://schemas.microsoft.com/office/drawing/2014/main" xmlns="" id="{00000000-0008-0000-0B00-0000D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79" name="Text Box 478">
          <a:extLst>
            <a:ext uri="{FF2B5EF4-FFF2-40B4-BE49-F238E27FC236}">
              <a16:creationId xmlns:a16="http://schemas.microsoft.com/office/drawing/2014/main" xmlns="" id="{00000000-0008-0000-0B00-0000D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0" name="Text Box 479">
          <a:extLst>
            <a:ext uri="{FF2B5EF4-FFF2-40B4-BE49-F238E27FC236}">
              <a16:creationId xmlns:a16="http://schemas.microsoft.com/office/drawing/2014/main" xmlns="" id="{00000000-0008-0000-0B00-0000E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1" name="Text Box 480">
          <a:extLst>
            <a:ext uri="{FF2B5EF4-FFF2-40B4-BE49-F238E27FC236}">
              <a16:creationId xmlns:a16="http://schemas.microsoft.com/office/drawing/2014/main" xmlns="" id="{00000000-0008-0000-0B00-0000E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2" name="Text Box 481">
          <a:extLst>
            <a:ext uri="{FF2B5EF4-FFF2-40B4-BE49-F238E27FC236}">
              <a16:creationId xmlns:a16="http://schemas.microsoft.com/office/drawing/2014/main" xmlns="" id="{00000000-0008-0000-0B00-0000E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3" name="Text Box 482">
          <a:extLst>
            <a:ext uri="{FF2B5EF4-FFF2-40B4-BE49-F238E27FC236}">
              <a16:creationId xmlns:a16="http://schemas.microsoft.com/office/drawing/2014/main" xmlns="" id="{00000000-0008-0000-0B00-0000E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4" name="Text Box 483">
          <a:extLst>
            <a:ext uri="{FF2B5EF4-FFF2-40B4-BE49-F238E27FC236}">
              <a16:creationId xmlns:a16="http://schemas.microsoft.com/office/drawing/2014/main" xmlns="" id="{00000000-0008-0000-0B00-0000E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5" name="Text Box 484">
          <a:extLst>
            <a:ext uri="{FF2B5EF4-FFF2-40B4-BE49-F238E27FC236}">
              <a16:creationId xmlns:a16="http://schemas.microsoft.com/office/drawing/2014/main" xmlns="" id="{00000000-0008-0000-0B00-0000E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6" name="Text Box 485">
          <a:extLst>
            <a:ext uri="{FF2B5EF4-FFF2-40B4-BE49-F238E27FC236}">
              <a16:creationId xmlns:a16="http://schemas.microsoft.com/office/drawing/2014/main" xmlns="" id="{00000000-0008-0000-0B00-0000E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7" name="Text Box 486">
          <a:extLst>
            <a:ext uri="{FF2B5EF4-FFF2-40B4-BE49-F238E27FC236}">
              <a16:creationId xmlns:a16="http://schemas.microsoft.com/office/drawing/2014/main" xmlns="" id="{00000000-0008-0000-0B00-0000E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8" name="Text Box 487">
          <a:extLst>
            <a:ext uri="{FF2B5EF4-FFF2-40B4-BE49-F238E27FC236}">
              <a16:creationId xmlns:a16="http://schemas.microsoft.com/office/drawing/2014/main" xmlns="" id="{00000000-0008-0000-0B00-0000E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89" name="Text Box 488">
          <a:extLst>
            <a:ext uri="{FF2B5EF4-FFF2-40B4-BE49-F238E27FC236}">
              <a16:creationId xmlns:a16="http://schemas.microsoft.com/office/drawing/2014/main" xmlns="" id="{00000000-0008-0000-0B00-0000E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0" name="Text Box 489">
          <a:extLst>
            <a:ext uri="{FF2B5EF4-FFF2-40B4-BE49-F238E27FC236}">
              <a16:creationId xmlns:a16="http://schemas.microsoft.com/office/drawing/2014/main" xmlns="" id="{00000000-0008-0000-0B00-0000E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1" name="Text Box 490">
          <a:extLst>
            <a:ext uri="{FF2B5EF4-FFF2-40B4-BE49-F238E27FC236}">
              <a16:creationId xmlns:a16="http://schemas.microsoft.com/office/drawing/2014/main" xmlns="" id="{00000000-0008-0000-0B00-0000E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2" name="Text Box 491">
          <a:extLst>
            <a:ext uri="{FF2B5EF4-FFF2-40B4-BE49-F238E27FC236}">
              <a16:creationId xmlns:a16="http://schemas.microsoft.com/office/drawing/2014/main" xmlns="" id="{00000000-0008-0000-0B00-0000E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3" name="Text Box 492">
          <a:extLst>
            <a:ext uri="{FF2B5EF4-FFF2-40B4-BE49-F238E27FC236}">
              <a16:creationId xmlns:a16="http://schemas.microsoft.com/office/drawing/2014/main" xmlns="" id="{00000000-0008-0000-0B00-0000E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4" name="Text Box 493">
          <a:extLst>
            <a:ext uri="{FF2B5EF4-FFF2-40B4-BE49-F238E27FC236}">
              <a16:creationId xmlns:a16="http://schemas.microsoft.com/office/drawing/2014/main" xmlns="" id="{00000000-0008-0000-0B00-0000E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5" name="Text Box 494">
          <a:extLst>
            <a:ext uri="{FF2B5EF4-FFF2-40B4-BE49-F238E27FC236}">
              <a16:creationId xmlns:a16="http://schemas.microsoft.com/office/drawing/2014/main" xmlns="" id="{00000000-0008-0000-0B00-0000E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6" name="Text Box 495">
          <a:extLst>
            <a:ext uri="{FF2B5EF4-FFF2-40B4-BE49-F238E27FC236}">
              <a16:creationId xmlns:a16="http://schemas.microsoft.com/office/drawing/2014/main" xmlns="" id="{00000000-0008-0000-0B00-0000F0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7" name="Text Box 496">
          <a:extLst>
            <a:ext uri="{FF2B5EF4-FFF2-40B4-BE49-F238E27FC236}">
              <a16:creationId xmlns:a16="http://schemas.microsoft.com/office/drawing/2014/main" xmlns="" id="{00000000-0008-0000-0B00-0000F1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8" name="Text Box 497">
          <a:extLst>
            <a:ext uri="{FF2B5EF4-FFF2-40B4-BE49-F238E27FC236}">
              <a16:creationId xmlns:a16="http://schemas.microsoft.com/office/drawing/2014/main" xmlns="" id="{00000000-0008-0000-0B00-0000F2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499" name="Text Box 498">
          <a:extLst>
            <a:ext uri="{FF2B5EF4-FFF2-40B4-BE49-F238E27FC236}">
              <a16:creationId xmlns:a16="http://schemas.microsoft.com/office/drawing/2014/main" xmlns="" id="{00000000-0008-0000-0B00-0000F3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0" name="Text Box 499">
          <a:extLst>
            <a:ext uri="{FF2B5EF4-FFF2-40B4-BE49-F238E27FC236}">
              <a16:creationId xmlns:a16="http://schemas.microsoft.com/office/drawing/2014/main" xmlns="" id="{00000000-0008-0000-0B00-0000F4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1" name="Text Box 500">
          <a:extLst>
            <a:ext uri="{FF2B5EF4-FFF2-40B4-BE49-F238E27FC236}">
              <a16:creationId xmlns:a16="http://schemas.microsoft.com/office/drawing/2014/main" xmlns="" id="{00000000-0008-0000-0B00-0000F5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2" name="Text Box 501">
          <a:extLst>
            <a:ext uri="{FF2B5EF4-FFF2-40B4-BE49-F238E27FC236}">
              <a16:creationId xmlns:a16="http://schemas.microsoft.com/office/drawing/2014/main" xmlns="" id="{00000000-0008-0000-0B00-0000F6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3" name="Text Box 502">
          <a:extLst>
            <a:ext uri="{FF2B5EF4-FFF2-40B4-BE49-F238E27FC236}">
              <a16:creationId xmlns:a16="http://schemas.microsoft.com/office/drawing/2014/main" xmlns="" id="{00000000-0008-0000-0B00-0000F7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4" name="Text Box 503">
          <a:extLst>
            <a:ext uri="{FF2B5EF4-FFF2-40B4-BE49-F238E27FC236}">
              <a16:creationId xmlns:a16="http://schemas.microsoft.com/office/drawing/2014/main" xmlns="" id="{00000000-0008-0000-0B00-0000F8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5" name="Text Box 504">
          <a:extLst>
            <a:ext uri="{FF2B5EF4-FFF2-40B4-BE49-F238E27FC236}">
              <a16:creationId xmlns:a16="http://schemas.microsoft.com/office/drawing/2014/main" xmlns="" id="{00000000-0008-0000-0B00-0000F9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6" name="Text Box 505">
          <a:extLst>
            <a:ext uri="{FF2B5EF4-FFF2-40B4-BE49-F238E27FC236}">
              <a16:creationId xmlns:a16="http://schemas.microsoft.com/office/drawing/2014/main" xmlns="" id="{00000000-0008-0000-0B00-0000FA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7" name="Text Box 506">
          <a:extLst>
            <a:ext uri="{FF2B5EF4-FFF2-40B4-BE49-F238E27FC236}">
              <a16:creationId xmlns:a16="http://schemas.microsoft.com/office/drawing/2014/main" xmlns="" id="{00000000-0008-0000-0B00-0000FB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8" name="Text Box 507">
          <a:extLst>
            <a:ext uri="{FF2B5EF4-FFF2-40B4-BE49-F238E27FC236}">
              <a16:creationId xmlns:a16="http://schemas.microsoft.com/office/drawing/2014/main" xmlns="" id="{00000000-0008-0000-0B00-0000FC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09" name="Text Box 508">
          <a:extLst>
            <a:ext uri="{FF2B5EF4-FFF2-40B4-BE49-F238E27FC236}">
              <a16:creationId xmlns:a16="http://schemas.microsoft.com/office/drawing/2014/main" xmlns="" id="{00000000-0008-0000-0B00-0000FD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0" name="Text Box 509">
          <a:extLst>
            <a:ext uri="{FF2B5EF4-FFF2-40B4-BE49-F238E27FC236}">
              <a16:creationId xmlns:a16="http://schemas.microsoft.com/office/drawing/2014/main" xmlns="" id="{00000000-0008-0000-0B00-0000FE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1" name="Text Box 510">
          <a:extLst>
            <a:ext uri="{FF2B5EF4-FFF2-40B4-BE49-F238E27FC236}">
              <a16:creationId xmlns:a16="http://schemas.microsoft.com/office/drawing/2014/main" xmlns="" id="{00000000-0008-0000-0B00-0000FF01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2" name="Text Box 511">
          <a:extLst>
            <a:ext uri="{FF2B5EF4-FFF2-40B4-BE49-F238E27FC236}">
              <a16:creationId xmlns:a16="http://schemas.microsoft.com/office/drawing/2014/main" xmlns="" id="{00000000-0008-0000-0B00-00000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3" name="Text Box 512">
          <a:extLst>
            <a:ext uri="{FF2B5EF4-FFF2-40B4-BE49-F238E27FC236}">
              <a16:creationId xmlns:a16="http://schemas.microsoft.com/office/drawing/2014/main" xmlns="" id="{00000000-0008-0000-0B00-00000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4" name="Text Box 513">
          <a:extLst>
            <a:ext uri="{FF2B5EF4-FFF2-40B4-BE49-F238E27FC236}">
              <a16:creationId xmlns:a16="http://schemas.microsoft.com/office/drawing/2014/main" xmlns="" id="{00000000-0008-0000-0B00-00000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5" name="Text Box 514">
          <a:extLst>
            <a:ext uri="{FF2B5EF4-FFF2-40B4-BE49-F238E27FC236}">
              <a16:creationId xmlns:a16="http://schemas.microsoft.com/office/drawing/2014/main" xmlns="" id="{00000000-0008-0000-0B00-00000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6" name="Text Box 515">
          <a:extLst>
            <a:ext uri="{FF2B5EF4-FFF2-40B4-BE49-F238E27FC236}">
              <a16:creationId xmlns:a16="http://schemas.microsoft.com/office/drawing/2014/main" xmlns="" id="{00000000-0008-0000-0B00-00000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7" name="Text Box 516">
          <a:extLst>
            <a:ext uri="{FF2B5EF4-FFF2-40B4-BE49-F238E27FC236}">
              <a16:creationId xmlns:a16="http://schemas.microsoft.com/office/drawing/2014/main" xmlns="" id="{00000000-0008-0000-0B00-00000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8" name="Text Box 517">
          <a:extLst>
            <a:ext uri="{FF2B5EF4-FFF2-40B4-BE49-F238E27FC236}">
              <a16:creationId xmlns:a16="http://schemas.microsoft.com/office/drawing/2014/main" xmlns="" id="{00000000-0008-0000-0B00-00000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19" name="Text Box 518">
          <a:extLst>
            <a:ext uri="{FF2B5EF4-FFF2-40B4-BE49-F238E27FC236}">
              <a16:creationId xmlns:a16="http://schemas.microsoft.com/office/drawing/2014/main" xmlns="" id="{00000000-0008-0000-0B00-00000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0" name="Text Box 519">
          <a:extLst>
            <a:ext uri="{FF2B5EF4-FFF2-40B4-BE49-F238E27FC236}">
              <a16:creationId xmlns:a16="http://schemas.microsoft.com/office/drawing/2014/main" xmlns="" id="{00000000-0008-0000-0B00-00000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1" name="Text Box 520">
          <a:extLst>
            <a:ext uri="{FF2B5EF4-FFF2-40B4-BE49-F238E27FC236}">
              <a16:creationId xmlns:a16="http://schemas.microsoft.com/office/drawing/2014/main" xmlns="" id="{00000000-0008-0000-0B00-00000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2" name="Text Box 521">
          <a:extLst>
            <a:ext uri="{FF2B5EF4-FFF2-40B4-BE49-F238E27FC236}">
              <a16:creationId xmlns:a16="http://schemas.microsoft.com/office/drawing/2014/main" xmlns="" id="{00000000-0008-0000-0B00-00000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3" name="Text Box 522">
          <a:extLst>
            <a:ext uri="{FF2B5EF4-FFF2-40B4-BE49-F238E27FC236}">
              <a16:creationId xmlns:a16="http://schemas.microsoft.com/office/drawing/2014/main" xmlns="" id="{00000000-0008-0000-0B00-00000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4" name="Text Box 523">
          <a:extLst>
            <a:ext uri="{FF2B5EF4-FFF2-40B4-BE49-F238E27FC236}">
              <a16:creationId xmlns:a16="http://schemas.microsoft.com/office/drawing/2014/main" xmlns="" id="{00000000-0008-0000-0B00-00000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5" name="Text Box 524">
          <a:extLst>
            <a:ext uri="{FF2B5EF4-FFF2-40B4-BE49-F238E27FC236}">
              <a16:creationId xmlns:a16="http://schemas.microsoft.com/office/drawing/2014/main" xmlns="" id="{00000000-0008-0000-0B00-00000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6" name="Text Box 525">
          <a:extLst>
            <a:ext uri="{FF2B5EF4-FFF2-40B4-BE49-F238E27FC236}">
              <a16:creationId xmlns:a16="http://schemas.microsoft.com/office/drawing/2014/main" xmlns="" id="{00000000-0008-0000-0B00-00000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7" name="Text Box 526">
          <a:extLst>
            <a:ext uri="{FF2B5EF4-FFF2-40B4-BE49-F238E27FC236}">
              <a16:creationId xmlns:a16="http://schemas.microsoft.com/office/drawing/2014/main" xmlns="" id="{00000000-0008-0000-0B00-00000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8" name="Text Box 527">
          <a:extLst>
            <a:ext uri="{FF2B5EF4-FFF2-40B4-BE49-F238E27FC236}">
              <a16:creationId xmlns:a16="http://schemas.microsoft.com/office/drawing/2014/main" xmlns="" id="{00000000-0008-0000-0B00-00001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29" name="Text Box 528">
          <a:extLst>
            <a:ext uri="{FF2B5EF4-FFF2-40B4-BE49-F238E27FC236}">
              <a16:creationId xmlns:a16="http://schemas.microsoft.com/office/drawing/2014/main" xmlns="" id="{00000000-0008-0000-0B00-00001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0" name="Text Box 529">
          <a:extLst>
            <a:ext uri="{FF2B5EF4-FFF2-40B4-BE49-F238E27FC236}">
              <a16:creationId xmlns:a16="http://schemas.microsoft.com/office/drawing/2014/main" xmlns="" id="{00000000-0008-0000-0B00-00001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1" name="Text Box 530">
          <a:extLst>
            <a:ext uri="{FF2B5EF4-FFF2-40B4-BE49-F238E27FC236}">
              <a16:creationId xmlns:a16="http://schemas.microsoft.com/office/drawing/2014/main" xmlns="" id="{00000000-0008-0000-0B00-00001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2" name="Text Box 531">
          <a:extLst>
            <a:ext uri="{FF2B5EF4-FFF2-40B4-BE49-F238E27FC236}">
              <a16:creationId xmlns:a16="http://schemas.microsoft.com/office/drawing/2014/main" xmlns="" id="{00000000-0008-0000-0B00-00001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3" name="Text Box 532">
          <a:extLst>
            <a:ext uri="{FF2B5EF4-FFF2-40B4-BE49-F238E27FC236}">
              <a16:creationId xmlns:a16="http://schemas.microsoft.com/office/drawing/2014/main" xmlns="" id="{00000000-0008-0000-0B00-00001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4" name="Text Box 533">
          <a:extLst>
            <a:ext uri="{FF2B5EF4-FFF2-40B4-BE49-F238E27FC236}">
              <a16:creationId xmlns:a16="http://schemas.microsoft.com/office/drawing/2014/main" xmlns="" id="{00000000-0008-0000-0B00-00001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5" name="Text Box 534">
          <a:extLst>
            <a:ext uri="{FF2B5EF4-FFF2-40B4-BE49-F238E27FC236}">
              <a16:creationId xmlns:a16="http://schemas.microsoft.com/office/drawing/2014/main" xmlns="" id="{00000000-0008-0000-0B00-00001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6" name="Text Box 535">
          <a:extLst>
            <a:ext uri="{FF2B5EF4-FFF2-40B4-BE49-F238E27FC236}">
              <a16:creationId xmlns:a16="http://schemas.microsoft.com/office/drawing/2014/main" xmlns="" id="{00000000-0008-0000-0B00-00001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7" name="Text Box 536">
          <a:extLst>
            <a:ext uri="{FF2B5EF4-FFF2-40B4-BE49-F238E27FC236}">
              <a16:creationId xmlns:a16="http://schemas.microsoft.com/office/drawing/2014/main" xmlns="" id="{00000000-0008-0000-0B00-00001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8" name="Text Box 537">
          <a:extLst>
            <a:ext uri="{FF2B5EF4-FFF2-40B4-BE49-F238E27FC236}">
              <a16:creationId xmlns:a16="http://schemas.microsoft.com/office/drawing/2014/main" xmlns="" id="{00000000-0008-0000-0B00-00001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39" name="Text Box 538">
          <a:extLst>
            <a:ext uri="{FF2B5EF4-FFF2-40B4-BE49-F238E27FC236}">
              <a16:creationId xmlns:a16="http://schemas.microsoft.com/office/drawing/2014/main" xmlns="" id="{00000000-0008-0000-0B00-00001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0" name="Text Box 539">
          <a:extLst>
            <a:ext uri="{FF2B5EF4-FFF2-40B4-BE49-F238E27FC236}">
              <a16:creationId xmlns:a16="http://schemas.microsoft.com/office/drawing/2014/main" xmlns="" id="{00000000-0008-0000-0B00-00001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1" name="Text Box 540">
          <a:extLst>
            <a:ext uri="{FF2B5EF4-FFF2-40B4-BE49-F238E27FC236}">
              <a16:creationId xmlns:a16="http://schemas.microsoft.com/office/drawing/2014/main" xmlns="" id="{00000000-0008-0000-0B00-00001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2" name="Text Box 541">
          <a:extLst>
            <a:ext uri="{FF2B5EF4-FFF2-40B4-BE49-F238E27FC236}">
              <a16:creationId xmlns:a16="http://schemas.microsoft.com/office/drawing/2014/main" xmlns="" id="{00000000-0008-0000-0B00-00001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3" name="Text Box 542">
          <a:extLst>
            <a:ext uri="{FF2B5EF4-FFF2-40B4-BE49-F238E27FC236}">
              <a16:creationId xmlns:a16="http://schemas.microsoft.com/office/drawing/2014/main" xmlns="" id="{00000000-0008-0000-0B00-00001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4" name="Text Box 543">
          <a:extLst>
            <a:ext uri="{FF2B5EF4-FFF2-40B4-BE49-F238E27FC236}">
              <a16:creationId xmlns:a16="http://schemas.microsoft.com/office/drawing/2014/main" xmlns="" id="{00000000-0008-0000-0B00-00002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5" name="Text Box 544">
          <a:extLst>
            <a:ext uri="{FF2B5EF4-FFF2-40B4-BE49-F238E27FC236}">
              <a16:creationId xmlns:a16="http://schemas.microsoft.com/office/drawing/2014/main" xmlns="" id="{00000000-0008-0000-0B00-00002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6" name="Text Box 545">
          <a:extLst>
            <a:ext uri="{FF2B5EF4-FFF2-40B4-BE49-F238E27FC236}">
              <a16:creationId xmlns:a16="http://schemas.microsoft.com/office/drawing/2014/main" xmlns="" id="{00000000-0008-0000-0B00-00002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7" name="Text Box 546">
          <a:extLst>
            <a:ext uri="{FF2B5EF4-FFF2-40B4-BE49-F238E27FC236}">
              <a16:creationId xmlns:a16="http://schemas.microsoft.com/office/drawing/2014/main" xmlns="" id="{00000000-0008-0000-0B00-00002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8" name="Text Box 547">
          <a:extLst>
            <a:ext uri="{FF2B5EF4-FFF2-40B4-BE49-F238E27FC236}">
              <a16:creationId xmlns:a16="http://schemas.microsoft.com/office/drawing/2014/main" xmlns="" id="{00000000-0008-0000-0B00-00002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49" name="Text Box 548">
          <a:extLst>
            <a:ext uri="{FF2B5EF4-FFF2-40B4-BE49-F238E27FC236}">
              <a16:creationId xmlns:a16="http://schemas.microsoft.com/office/drawing/2014/main" xmlns="" id="{00000000-0008-0000-0B00-00002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0" name="Text Box 549">
          <a:extLst>
            <a:ext uri="{FF2B5EF4-FFF2-40B4-BE49-F238E27FC236}">
              <a16:creationId xmlns:a16="http://schemas.microsoft.com/office/drawing/2014/main" xmlns="" id="{00000000-0008-0000-0B00-00002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1" name="Text Box 550">
          <a:extLst>
            <a:ext uri="{FF2B5EF4-FFF2-40B4-BE49-F238E27FC236}">
              <a16:creationId xmlns:a16="http://schemas.microsoft.com/office/drawing/2014/main" xmlns="" id="{00000000-0008-0000-0B00-00002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2" name="Text Box 551">
          <a:extLst>
            <a:ext uri="{FF2B5EF4-FFF2-40B4-BE49-F238E27FC236}">
              <a16:creationId xmlns:a16="http://schemas.microsoft.com/office/drawing/2014/main" xmlns="" id="{00000000-0008-0000-0B00-00002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3" name="Text Box 552">
          <a:extLst>
            <a:ext uri="{FF2B5EF4-FFF2-40B4-BE49-F238E27FC236}">
              <a16:creationId xmlns:a16="http://schemas.microsoft.com/office/drawing/2014/main" xmlns="" id="{00000000-0008-0000-0B00-00002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4" name="Text Box 553">
          <a:extLst>
            <a:ext uri="{FF2B5EF4-FFF2-40B4-BE49-F238E27FC236}">
              <a16:creationId xmlns:a16="http://schemas.microsoft.com/office/drawing/2014/main" xmlns="" id="{00000000-0008-0000-0B00-00002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5" name="Text Box 554">
          <a:extLst>
            <a:ext uri="{FF2B5EF4-FFF2-40B4-BE49-F238E27FC236}">
              <a16:creationId xmlns:a16="http://schemas.microsoft.com/office/drawing/2014/main" xmlns="" id="{00000000-0008-0000-0B00-00002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6" name="Text Box 555">
          <a:extLst>
            <a:ext uri="{FF2B5EF4-FFF2-40B4-BE49-F238E27FC236}">
              <a16:creationId xmlns:a16="http://schemas.microsoft.com/office/drawing/2014/main" xmlns="" id="{00000000-0008-0000-0B00-00002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7" name="Text Box 556">
          <a:extLst>
            <a:ext uri="{FF2B5EF4-FFF2-40B4-BE49-F238E27FC236}">
              <a16:creationId xmlns:a16="http://schemas.microsoft.com/office/drawing/2014/main" xmlns="" id="{00000000-0008-0000-0B00-00002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8" name="Text Box 557">
          <a:extLst>
            <a:ext uri="{FF2B5EF4-FFF2-40B4-BE49-F238E27FC236}">
              <a16:creationId xmlns:a16="http://schemas.microsoft.com/office/drawing/2014/main" xmlns="" id="{00000000-0008-0000-0B00-00002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59" name="Text Box 558">
          <a:extLst>
            <a:ext uri="{FF2B5EF4-FFF2-40B4-BE49-F238E27FC236}">
              <a16:creationId xmlns:a16="http://schemas.microsoft.com/office/drawing/2014/main" xmlns="" id="{00000000-0008-0000-0B00-00002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0" name="Text Box 559">
          <a:extLst>
            <a:ext uri="{FF2B5EF4-FFF2-40B4-BE49-F238E27FC236}">
              <a16:creationId xmlns:a16="http://schemas.microsoft.com/office/drawing/2014/main" xmlns="" id="{00000000-0008-0000-0B00-00003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1" name="Text Box 560">
          <a:extLst>
            <a:ext uri="{FF2B5EF4-FFF2-40B4-BE49-F238E27FC236}">
              <a16:creationId xmlns:a16="http://schemas.microsoft.com/office/drawing/2014/main" xmlns="" id="{00000000-0008-0000-0B00-00003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2" name="Text Box 561">
          <a:extLst>
            <a:ext uri="{FF2B5EF4-FFF2-40B4-BE49-F238E27FC236}">
              <a16:creationId xmlns:a16="http://schemas.microsoft.com/office/drawing/2014/main" xmlns="" id="{00000000-0008-0000-0B00-00003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3" name="Text Box 562">
          <a:extLst>
            <a:ext uri="{FF2B5EF4-FFF2-40B4-BE49-F238E27FC236}">
              <a16:creationId xmlns:a16="http://schemas.microsoft.com/office/drawing/2014/main" xmlns="" id="{00000000-0008-0000-0B00-00003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4" name="Text Box 563">
          <a:extLst>
            <a:ext uri="{FF2B5EF4-FFF2-40B4-BE49-F238E27FC236}">
              <a16:creationId xmlns:a16="http://schemas.microsoft.com/office/drawing/2014/main" xmlns="" id="{00000000-0008-0000-0B00-00003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5" name="Text Box 564">
          <a:extLst>
            <a:ext uri="{FF2B5EF4-FFF2-40B4-BE49-F238E27FC236}">
              <a16:creationId xmlns:a16="http://schemas.microsoft.com/office/drawing/2014/main" xmlns="" id="{00000000-0008-0000-0B00-00003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6" name="Text Box 565">
          <a:extLst>
            <a:ext uri="{FF2B5EF4-FFF2-40B4-BE49-F238E27FC236}">
              <a16:creationId xmlns:a16="http://schemas.microsoft.com/office/drawing/2014/main" xmlns="" id="{00000000-0008-0000-0B00-00003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7" name="Text Box 566">
          <a:extLst>
            <a:ext uri="{FF2B5EF4-FFF2-40B4-BE49-F238E27FC236}">
              <a16:creationId xmlns:a16="http://schemas.microsoft.com/office/drawing/2014/main" xmlns="" id="{00000000-0008-0000-0B00-00003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8" name="Text Box 567">
          <a:extLst>
            <a:ext uri="{FF2B5EF4-FFF2-40B4-BE49-F238E27FC236}">
              <a16:creationId xmlns:a16="http://schemas.microsoft.com/office/drawing/2014/main" xmlns="" id="{00000000-0008-0000-0B00-00003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69" name="Text Box 568">
          <a:extLst>
            <a:ext uri="{FF2B5EF4-FFF2-40B4-BE49-F238E27FC236}">
              <a16:creationId xmlns:a16="http://schemas.microsoft.com/office/drawing/2014/main" xmlns="" id="{00000000-0008-0000-0B00-00003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0" name="Text Box 569">
          <a:extLst>
            <a:ext uri="{FF2B5EF4-FFF2-40B4-BE49-F238E27FC236}">
              <a16:creationId xmlns:a16="http://schemas.microsoft.com/office/drawing/2014/main" xmlns="" id="{00000000-0008-0000-0B00-00003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1" name="Text Box 570">
          <a:extLst>
            <a:ext uri="{FF2B5EF4-FFF2-40B4-BE49-F238E27FC236}">
              <a16:creationId xmlns:a16="http://schemas.microsoft.com/office/drawing/2014/main" xmlns="" id="{00000000-0008-0000-0B00-00003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2" name="Text Box 571">
          <a:extLst>
            <a:ext uri="{FF2B5EF4-FFF2-40B4-BE49-F238E27FC236}">
              <a16:creationId xmlns:a16="http://schemas.microsoft.com/office/drawing/2014/main" xmlns="" id="{00000000-0008-0000-0B00-00003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3" name="Text Box 572">
          <a:extLst>
            <a:ext uri="{FF2B5EF4-FFF2-40B4-BE49-F238E27FC236}">
              <a16:creationId xmlns:a16="http://schemas.microsoft.com/office/drawing/2014/main" xmlns="" id="{00000000-0008-0000-0B00-00003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4" name="Text Box 573">
          <a:extLst>
            <a:ext uri="{FF2B5EF4-FFF2-40B4-BE49-F238E27FC236}">
              <a16:creationId xmlns:a16="http://schemas.microsoft.com/office/drawing/2014/main" xmlns="" id="{00000000-0008-0000-0B00-00003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5" name="Text Box 574">
          <a:extLst>
            <a:ext uri="{FF2B5EF4-FFF2-40B4-BE49-F238E27FC236}">
              <a16:creationId xmlns:a16="http://schemas.microsoft.com/office/drawing/2014/main" xmlns="" id="{00000000-0008-0000-0B00-00003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6" name="Text Box 575">
          <a:extLst>
            <a:ext uri="{FF2B5EF4-FFF2-40B4-BE49-F238E27FC236}">
              <a16:creationId xmlns:a16="http://schemas.microsoft.com/office/drawing/2014/main" xmlns="" id="{00000000-0008-0000-0B00-00004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7" name="Text Box 576">
          <a:extLst>
            <a:ext uri="{FF2B5EF4-FFF2-40B4-BE49-F238E27FC236}">
              <a16:creationId xmlns:a16="http://schemas.microsoft.com/office/drawing/2014/main" xmlns="" id="{00000000-0008-0000-0B00-00004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8" name="Text Box 577">
          <a:extLst>
            <a:ext uri="{FF2B5EF4-FFF2-40B4-BE49-F238E27FC236}">
              <a16:creationId xmlns:a16="http://schemas.microsoft.com/office/drawing/2014/main" xmlns="" id="{00000000-0008-0000-0B00-00004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79" name="Text Box 578">
          <a:extLst>
            <a:ext uri="{FF2B5EF4-FFF2-40B4-BE49-F238E27FC236}">
              <a16:creationId xmlns:a16="http://schemas.microsoft.com/office/drawing/2014/main" xmlns="" id="{00000000-0008-0000-0B00-00004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0" name="Text Box 579">
          <a:extLst>
            <a:ext uri="{FF2B5EF4-FFF2-40B4-BE49-F238E27FC236}">
              <a16:creationId xmlns:a16="http://schemas.microsoft.com/office/drawing/2014/main" xmlns="" id="{00000000-0008-0000-0B00-00004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1" name="Text Box 580">
          <a:extLst>
            <a:ext uri="{FF2B5EF4-FFF2-40B4-BE49-F238E27FC236}">
              <a16:creationId xmlns:a16="http://schemas.microsoft.com/office/drawing/2014/main" xmlns="" id="{00000000-0008-0000-0B00-00004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2" name="Text Box 581">
          <a:extLst>
            <a:ext uri="{FF2B5EF4-FFF2-40B4-BE49-F238E27FC236}">
              <a16:creationId xmlns:a16="http://schemas.microsoft.com/office/drawing/2014/main" xmlns="" id="{00000000-0008-0000-0B00-00004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3" name="Text Box 582">
          <a:extLst>
            <a:ext uri="{FF2B5EF4-FFF2-40B4-BE49-F238E27FC236}">
              <a16:creationId xmlns:a16="http://schemas.microsoft.com/office/drawing/2014/main" xmlns="" id="{00000000-0008-0000-0B00-00004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4" name="Text Box 583">
          <a:extLst>
            <a:ext uri="{FF2B5EF4-FFF2-40B4-BE49-F238E27FC236}">
              <a16:creationId xmlns:a16="http://schemas.microsoft.com/office/drawing/2014/main" xmlns="" id="{00000000-0008-0000-0B00-00004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5" name="Text Box 584">
          <a:extLst>
            <a:ext uri="{FF2B5EF4-FFF2-40B4-BE49-F238E27FC236}">
              <a16:creationId xmlns:a16="http://schemas.microsoft.com/office/drawing/2014/main" xmlns="" id="{00000000-0008-0000-0B00-00004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6" name="Text Box 585">
          <a:extLst>
            <a:ext uri="{FF2B5EF4-FFF2-40B4-BE49-F238E27FC236}">
              <a16:creationId xmlns:a16="http://schemas.microsoft.com/office/drawing/2014/main" xmlns="" id="{00000000-0008-0000-0B00-00004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7" name="Text Box 586">
          <a:extLst>
            <a:ext uri="{FF2B5EF4-FFF2-40B4-BE49-F238E27FC236}">
              <a16:creationId xmlns:a16="http://schemas.microsoft.com/office/drawing/2014/main" xmlns="" id="{00000000-0008-0000-0B00-00004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8" name="Text Box 587">
          <a:extLst>
            <a:ext uri="{FF2B5EF4-FFF2-40B4-BE49-F238E27FC236}">
              <a16:creationId xmlns:a16="http://schemas.microsoft.com/office/drawing/2014/main" xmlns="" id="{00000000-0008-0000-0B00-00004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89" name="Text Box 588">
          <a:extLst>
            <a:ext uri="{FF2B5EF4-FFF2-40B4-BE49-F238E27FC236}">
              <a16:creationId xmlns:a16="http://schemas.microsoft.com/office/drawing/2014/main" xmlns="" id="{00000000-0008-0000-0B00-00004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0" name="Text Box 589">
          <a:extLst>
            <a:ext uri="{FF2B5EF4-FFF2-40B4-BE49-F238E27FC236}">
              <a16:creationId xmlns:a16="http://schemas.microsoft.com/office/drawing/2014/main" xmlns="" id="{00000000-0008-0000-0B00-00004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1" name="Text Box 590">
          <a:extLst>
            <a:ext uri="{FF2B5EF4-FFF2-40B4-BE49-F238E27FC236}">
              <a16:creationId xmlns:a16="http://schemas.microsoft.com/office/drawing/2014/main" xmlns="" id="{00000000-0008-0000-0B00-00004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2" name="Text Box 591">
          <a:extLst>
            <a:ext uri="{FF2B5EF4-FFF2-40B4-BE49-F238E27FC236}">
              <a16:creationId xmlns:a16="http://schemas.microsoft.com/office/drawing/2014/main" xmlns="" id="{00000000-0008-0000-0B00-00005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3" name="Text Box 592">
          <a:extLst>
            <a:ext uri="{FF2B5EF4-FFF2-40B4-BE49-F238E27FC236}">
              <a16:creationId xmlns:a16="http://schemas.microsoft.com/office/drawing/2014/main" xmlns="" id="{00000000-0008-0000-0B00-00005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4" name="Text Box 593">
          <a:extLst>
            <a:ext uri="{FF2B5EF4-FFF2-40B4-BE49-F238E27FC236}">
              <a16:creationId xmlns:a16="http://schemas.microsoft.com/office/drawing/2014/main" xmlns="" id="{00000000-0008-0000-0B00-00005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5" name="Text Box 594">
          <a:extLst>
            <a:ext uri="{FF2B5EF4-FFF2-40B4-BE49-F238E27FC236}">
              <a16:creationId xmlns:a16="http://schemas.microsoft.com/office/drawing/2014/main" xmlns="" id="{00000000-0008-0000-0B00-00005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6" name="Text Box 595">
          <a:extLst>
            <a:ext uri="{FF2B5EF4-FFF2-40B4-BE49-F238E27FC236}">
              <a16:creationId xmlns:a16="http://schemas.microsoft.com/office/drawing/2014/main" xmlns="" id="{00000000-0008-0000-0B00-00005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7" name="Text Box 596">
          <a:extLst>
            <a:ext uri="{FF2B5EF4-FFF2-40B4-BE49-F238E27FC236}">
              <a16:creationId xmlns:a16="http://schemas.microsoft.com/office/drawing/2014/main" xmlns="" id="{00000000-0008-0000-0B00-00005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8" name="Text Box 597">
          <a:extLst>
            <a:ext uri="{FF2B5EF4-FFF2-40B4-BE49-F238E27FC236}">
              <a16:creationId xmlns:a16="http://schemas.microsoft.com/office/drawing/2014/main" xmlns="" id="{00000000-0008-0000-0B00-00005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599" name="Text Box 598">
          <a:extLst>
            <a:ext uri="{FF2B5EF4-FFF2-40B4-BE49-F238E27FC236}">
              <a16:creationId xmlns:a16="http://schemas.microsoft.com/office/drawing/2014/main" xmlns="" id="{00000000-0008-0000-0B00-00005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0" name="Text Box 599">
          <a:extLst>
            <a:ext uri="{FF2B5EF4-FFF2-40B4-BE49-F238E27FC236}">
              <a16:creationId xmlns:a16="http://schemas.microsoft.com/office/drawing/2014/main" xmlns="" id="{00000000-0008-0000-0B00-00005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1" name="Text Box 600">
          <a:extLst>
            <a:ext uri="{FF2B5EF4-FFF2-40B4-BE49-F238E27FC236}">
              <a16:creationId xmlns:a16="http://schemas.microsoft.com/office/drawing/2014/main" xmlns="" id="{00000000-0008-0000-0B00-00005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2" name="Text Box 601">
          <a:extLst>
            <a:ext uri="{FF2B5EF4-FFF2-40B4-BE49-F238E27FC236}">
              <a16:creationId xmlns:a16="http://schemas.microsoft.com/office/drawing/2014/main" xmlns="" id="{00000000-0008-0000-0B00-00005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3" name="Text Box 602">
          <a:extLst>
            <a:ext uri="{FF2B5EF4-FFF2-40B4-BE49-F238E27FC236}">
              <a16:creationId xmlns:a16="http://schemas.microsoft.com/office/drawing/2014/main" xmlns="" id="{00000000-0008-0000-0B00-00005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4" name="Text Box 603">
          <a:extLst>
            <a:ext uri="{FF2B5EF4-FFF2-40B4-BE49-F238E27FC236}">
              <a16:creationId xmlns:a16="http://schemas.microsoft.com/office/drawing/2014/main" xmlns="" id="{00000000-0008-0000-0B00-00005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5" name="Text Box 604">
          <a:extLst>
            <a:ext uri="{FF2B5EF4-FFF2-40B4-BE49-F238E27FC236}">
              <a16:creationId xmlns:a16="http://schemas.microsoft.com/office/drawing/2014/main" xmlns="" id="{00000000-0008-0000-0B00-00005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6" name="Text Box 605">
          <a:extLst>
            <a:ext uri="{FF2B5EF4-FFF2-40B4-BE49-F238E27FC236}">
              <a16:creationId xmlns:a16="http://schemas.microsoft.com/office/drawing/2014/main" xmlns="" id="{00000000-0008-0000-0B00-00005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7" name="Text Box 606">
          <a:extLst>
            <a:ext uri="{FF2B5EF4-FFF2-40B4-BE49-F238E27FC236}">
              <a16:creationId xmlns:a16="http://schemas.microsoft.com/office/drawing/2014/main" xmlns="" id="{00000000-0008-0000-0B00-00005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8" name="Text Box 607">
          <a:extLst>
            <a:ext uri="{FF2B5EF4-FFF2-40B4-BE49-F238E27FC236}">
              <a16:creationId xmlns:a16="http://schemas.microsoft.com/office/drawing/2014/main" xmlns="" id="{00000000-0008-0000-0B00-00006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09" name="Text Box 608">
          <a:extLst>
            <a:ext uri="{FF2B5EF4-FFF2-40B4-BE49-F238E27FC236}">
              <a16:creationId xmlns:a16="http://schemas.microsoft.com/office/drawing/2014/main" xmlns="" id="{00000000-0008-0000-0B00-00006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0" name="Text Box 609">
          <a:extLst>
            <a:ext uri="{FF2B5EF4-FFF2-40B4-BE49-F238E27FC236}">
              <a16:creationId xmlns:a16="http://schemas.microsoft.com/office/drawing/2014/main" xmlns="" id="{00000000-0008-0000-0B00-00006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1" name="Text Box 610">
          <a:extLst>
            <a:ext uri="{FF2B5EF4-FFF2-40B4-BE49-F238E27FC236}">
              <a16:creationId xmlns:a16="http://schemas.microsoft.com/office/drawing/2014/main" xmlns="" id="{00000000-0008-0000-0B00-00006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2" name="Text Box 611">
          <a:extLst>
            <a:ext uri="{FF2B5EF4-FFF2-40B4-BE49-F238E27FC236}">
              <a16:creationId xmlns:a16="http://schemas.microsoft.com/office/drawing/2014/main" xmlns="" id="{00000000-0008-0000-0B00-00006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3" name="Text Box 612">
          <a:extLst>
            <a:ext uri="{FF2B5EF4-FFF2-40B4-BE49-F238E27FC236}">
              <a16:creationId xmlns:a16="http://schemas.microsoft.com/office/drawing/2014/main" xmlns="" id="{00000000-0008-0000-0B00-00006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4" name="Text Box 613">
          <a:extLst>
            <a:ext uri="{FF2B5EF4-FFF2-40B4-BE49-F238E27FC236}">
              <a16:creationId xmlns:a16="http://schemas.microsoft.com/office/drawing/2014/main" xmlns="" id="{00000000-0008-0000-0B00-00006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5" name="Text Box 614">
          <a:extLst>
            <a:ext uri="{FF2B5EF4-FFF2-40B4-BE49-F238E27FC236}">
              <a16:creationId xmlns:a16="http://schemas.microsoft.com/office/drawing/2014/main" xmlns="" id="{00000000-0008-0000-0B00-00006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6" name="Text Box 615">
          <a:extLst>
            <a:ext uri="{FF2B5EF4-FFF2-40B4-BE49-F238E27FC236}">
              <a16:creationId xmlns:a16="http://schemas.microsoft.com/office/drawing/2014/main" xmlns="" id="{00000000-0008-0000-0B00-00006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7" name="Text Box 616">
          <a:extLst>
            <a:ext uri="{FF2B5EF4-FFF2-40B4-BE49-F238E27FC236}">
              <a16:creationId xmlns:a16="http://schemas.microsoft.com/office/drawing/2014/main" xmlns="" id="{00000000-0008-0000-0B00-00006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8" name="Text Box 617">
          <a:extLst>
            <a:ext uri="{FF2B5EF4-FFF2-40B4-BE49-F238E27FC236}">
              <a16:creationId xmlns:a16="http://schemas.microsoft.com/office/drawing/2014/main" xmlns="" id="{00000000-0008-0000-0B00-00006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19" name="Text Box 618">
          <a:extLst>
            <a:ext uri="{FF2B5EF4-FFF2-40B4-BE49-F238E27FC236}">
              <a16:creationId xmlns:a16="http://schemas.microsoft.com/office/drawing/2014/main" xmlns="" id="{00000000-0008-0000-0B00-00006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0" name="Text Box 619">
          <a:extLst>
            <a:ext uri="{FF2B5EF4-FFF2-40B4-BE49-F238E27FC236}">
              <a16:creationId xmlns:a16="http://schemas.microsoft.com/office/drawing/2014/main" xmlns="" id="{00000000-0008-0000-0B00-00006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1" name="Text Box 620">
          <a:extLst>
            <a:ext uri="{FF2B5EF4-FFF2-40B4-BE49-F238E27FC236}">
              <a16:creationId xmlns:a16="http://schemas.microsoft.com/office/drawing/2014/main" xmlns="" id="{00000000-0008-0000-0B00-00006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2" name="Text Box 621">
          <a:extLst>
            <a:ext uri="{FF2B5EF4-FFF2-40B4-BE49-F238E27FC236}">
              <a16:creationId xmlns:a16="http://schemas.microsoft.com/office/drawing/2014/main" xmlns="" id="{00000000-0008-0000-0B00-00006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3" name="Text Box 622">
          <a:extLst>
            <a:ext uri="{FF2B5EF4-FFF2-40B4-BE49-F238E27FC236}">
              <a16:creationId xmlns:a16="http://schemas.microsoft.com/office/drawing/2014/main" xmlns="" id="{00000000-0008-0000-0B00-00006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4" name="Text Box 623">
          <a:extLst>
            <a:ext uri="{FF2B5EF4-FFF2-40B4-BE49-F238E27FC236}">
              <a16:creationId xmlns:a16="http://schemas.microsoft.com/office/drawing/2014/main" xmlns="" id="{00000000-0008-0000-0B00-00007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5" name="Text Box 624">
          <a:extLst>
            <a:ext uri="{FF2B5EF4-FFF2-40B4-BE49-F238E27FC236}">
              <a16:creationId xmlns:a16="http://schemas.microsoft.com/office/drawing/2014/main" xmlns="" id="{00000000-0008-0000-0B00-00007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6" name="Text Box 625">
          <a:extLst>
            <a:ext uri="{FF2B5EF4-FFF2-40B4-BE49-F238E27FC236}">
              <a16:creationId xmlns:a16="http://schemas.microsoft.com/office/drawing/2014/main" xmlns="" id="{00000000-0008-0000-0B00-00007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7" name="Text Box 626">
          <a:extLst>
            <a:ext uri="{FF2B5EF4-FFF2-40B4-BE49-F238E27FC236}">
              <a16:creationId xmlns:a16="http://schemas.microsoft.com/office/drawing/2014/main" xmlns="" id="{00000000-0008-0000-0B00-00007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8" name="Text Box 627">
          <a:extLst>
            <a:ext uri="{FF2B5EF4-FFF2-40B4-BE49-F238E27FC236}">
              <a16:creationId xmlns:a16="http://schemas.microsoft.com/office/drawing/2014/main" xmlns="" id="{00000000-0008-0000-0B00-00007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29" name="Text Box 628">
          <a:extLst>
            <a:ext uri="{FF2B5EF4-FFF2-40B4-BE49-F238E27FC236}">
              <a16:creationId xmlns:a16="http://schemas.microsoft.com/office/drawing/2014/main" xmlns="" id="{00000000-0008-0000-0B00-00007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0" name="Text Box 629">
          <a:extLst>
            <a:ext uri="{FF2B5EF4-FFF2-40B4-BE49-F238E27FC236}">
              <a16:creationId xmlns:a16="http://schemas.microsoft.com/office/drawing/2014/main" xmlns="" id="{00000000-0008-0000-0B00-00007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1" name="Text Box 630">
          <a:extLst>
            <a:ext uri="{FF2B5EF4-FFF2-40B4-BE49-F238E27FC236}">
              <a16:creationId xmlns:a16="http://schemas.microsoft.com/office/drawing/2014/main" xmlns="" id="{00000000-0008-0000-0B00-00007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2" name="Text Box 631">
          <a:extLst>
            <a:ext uri="{FF2B5EF4-FFF2-40B4-BE49-F238E27FC236}">
              <a16:creationId xmlns:a16="http://schemas.microsoft.com/office/drawing/2014/main" xmlns="" id="{00000000-0008-0000-0B00-00007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3" name="Text Box 632">
          <a:extLst>
            <a:ext uri="{FF2B5EF4-FFF2-40B4-BE49-F238E27FC236}">
              <a16:creationId xmlns:a16="http://schemas.microsoft.com/office/drawing/2014/main" xmlns="" id="{00000000-0008-0000-0B00-00007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4" name="Text Box 633">
          <a:extLst>
            <a:ext uri="{FF2B5EF4-FFF2-40B4-BE49-F238E27FC236}">
              <a16:creationId xmlns:a16="http://schemas.microsoft.com/office/drawing/2014/main" xmlns="" id="{00000000-0008-0000-0B00-00007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5" name="Text Box 634">
          <a:extLst>
            <a:ext uri="{FF2B5EF4-FFF2-40B4-BE49-F238E27FC236}">
              <a16:creationId xmlns:a16="http://schemas.microsoft.com/office/drawing/2014/main" xmlns="" id="{00000000-0008-0000-0B00-00007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6" name="Text Box 635">
          <a:extLst>
            <a:ext uri="{FF2B5EF4-FFF2-40B4-BE49-F238E27FC236}">
              <a16:creationId xmlns:a16="http://schemas.microsoft.com/office/drawing/2014/main" xmlns="" id="{00000000-0008-0000-0B00-00007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7" name="Text Box 636">
          <a:extLst>
            <a:ext uri="{FF2B5EF4-FFF2-40B4-BE49-F238E27FC236}">
              <a16:creationId xmlns:a16="http://schemas.microsoft.com/office/drawing/2014/main" xmlns="" id="{00000000-0008-0000-0B00-00007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8" name="Text Box 637">
          <a:extLst>
            <a:ext uri="{FF2B5EF4-FFF2-40B4-BE49-F238E27FC236}">
              <a16:creationId xmlns:a16="http://schemas.microsoft.com/office/drawing/2014/main" xmlns="" id="{00000000-0008-0000-0B00-00007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39" name="Text Box 638">
          <a:extLst>
            <a:ext uri="{FF2B5EF4-FFF2-40B4-BE49-F238E27FC236}">
              <a16:creationId xmlns:a16="http://schemas.microsoft.com/office/drawing/2014/main" xmlns="" id="{00000000-0008-0000-0B00-00007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0" name="Text Box 639">
          <a:extLst>
            <a:ext uri="{FF2B5EF4-FFF2-40B4-BE49-F238E27FC236}">
              <a16:creationId xmlns:a16="http://schemas.microsoft.com/office/drawing/2014/main" xmlns="" id="{00000000-0008-0000-0B00-00008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1" name="Text Box 640">
          <a:extLst>
            <a:ext uri="{FF2B5EF4-FFF2-40B4-BE49-F238E27FC236}">
              <a16:creationId xmlns:a16="http://schemas.microsoft.com/office/drawing/2014/main" xmlns="" id="{00000000-0008-0000-0B00-00008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2" name="Text Box 641">
          <a:extLst>
            <a:ext uri="{FF2B5EF4-FFF2-40B4-BE49-F238E27FC236}">
              <a16:creationId xmlns:a16="http://schemas.microsoft.com/office/drawing/2014/main" xmlns="" id="{00000000-0008-0000-0B00-00008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3" name="Text Box 642">
          <a:extLst>
            <a:ext uri="{FF2B5EF4-FFF2-40B4-BE49-F238E27FC236}">
              <a16:creationId xmlns:a16="http://schemas.microsoft.com/office/drawing/2014/main" xmlns="" id="{00000000-0008-0000-0B00-00008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4" name="Text Box 643">
          <a:extLst>
            <a:ext uri="{FF2B5EF4-FFF2-40B4-BE49-F238E27FC236}">
              <a16:creationId xmlns:a16="http://schemas.microsoft.com/office/drawing/2014/main" xmlns="" id="{00000000-0008-0000-0B00-00008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5" name="Text Box 644">
          <a:extLst>
            <a:ext uri="{FF2B5EF4-FFF2-40B4-BE49-F238E27FC236}">
              <a16:creationId xmlns:a16="http://schemas.microsoft.com/office/drawing/2014/main" xmlns="" id="{00000000-0008-0000-0B00-00008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6" name="Text Box 645">
          <a:extLst>
            <a:ext uri="{FF2B5EF4-FFF2-40B4-BE49-F238E27FC236}">
              <a16:creationId xmlns:a16="http://schemas.microsoft.com/office/drawing/2014/main" xmlns="" id="{00000000-0008-0000-0B00-00008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7" name="Text Box 646">
          <a:extLst>
            <a:ext uri="{FF2B5EF4-FFF2-40B4-BE49-F238E27FC236}">
              <a16:creationId xmlns:a16="http://schemas.microsoft.com/office/drawing/2014/main" xmlns="" id="{00000000-0008-0000-0B00-00008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8" name="Text Box 647">
          <a:extLst>
            <a:ext uri="{FF2B5EF4-FFF2-40B4-BE49-F238E27FC236}">
              <a16:creationId xmlns:a16="http://schemas.microsoft.com/office/drawing/2014/main" xmlns="" id="{00000000-0008-0000-0B00-00008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49" name="Text Box 648">
          <a:extLst>
            <a:ext uri="{FF2B5EF4-FFF2-40B4-BE49-F238E27FC236}">
              <a16:creationId xmlns:a16="http://schemas.microsoft.com/office/drawing/2014/main" xmlns="" id="{00000000-0008-0000-0B00-00008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0" name="Text Box 649">
          <a:extLst>
            <a:ext uri="{FF2B5EF4-FFF2-40B4-BE49-F238E27FC236}">
              <a16:creationId xmlns:a16="http://schemas.microsoft.com/office/drawing/2014/main" xmlns="" id="{00000000-0008-0000-0B00-00008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1" name="Text Box 650">
          <a:extLst>
            <a:ext uri="{FF2B5EF4-FFF2-40B4-BE49-F238E27FC236}">
              <a16:creationId xmlns:a16="http://schemas.microsoft.com/office/drawing/2014/main" xmlns="" id="{00000000-0008-0000-0B00-00008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2" name="Text Box 651">
          <a:extLst>
            <a:ext uri="{FF2B5EF4-FFF2-40B4-BE49-F238E27FC236}">
              <a16:creationId xmlns:a16="http://schemas.microsoft.com/office/drawing/2014/main" xmlns="" id="{00000000-0008-0000-0B00-00008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3" name="Text Box 652">
          <a:extLst>
            <a:ext uri="{FF2B5EF4-FFF2-40B4-BE49-F238E27FC236}">
              <a16:creationId xmlns:a16="http://schemas.microsoft.com/office/drawing/2014/main" xmlns="" id="{00000000-0008-0000-0B00-00008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4" name="Text Box 653">
          <a:extLst>
            <a:ext uri="{FF2B5EF4-FFF2-40B4-BE49-F238E27FC236}">
              <a16:creationId xmlns:a16="http://schemas.microsoft.com/office/drawing/2014/main" xmlns="" id="{00000000-0008-0000-0B00-00008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5" name="Text Box 654">
          <a:extLst>
            <a:ext uri="{FF2B5EF4-FFF2-40B4-BE49-F238E27FC236}">
              <a16:creationId xmlns:a16="http://schemas.microsoft.com/office/drawing/2014/main" xmlns="" id="{00000000-0008-0000-0B00-00008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6" name="Text Box 655">
          <a:extLst>
            <a:ext uri="{FF2B5EF4-FFF2-40B4-BE49-F238E27FC236}">
              <a16:creationId xmlns:a16="http://schemas.microsoft.com/office/drawing/2014/main" xmlns="" id="{00000000-0008-0000-0B00-00009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7" name="Text Box 656">
          <a:extLst>
            <a:ext uri="{FF2B5EF4-FFF2-40B4-BE49-F238E27FC236}">
              <a16:creationId xmlns:a16="http://schemas.microsoft.com/office/drawing/2014/main" xmlns="" id="{00000000-0008-0000-0B00-00009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8" name="Text Box 657">
          <a:extLst>
            <a:ext uri="{FF2B5EF4-FFF2-40B4-BE49-F238E27FC236}">
              <a16:creationId xmlns:a16="http://schemas.microsoft.com/office/drawing/2014/main" xmlns="" id="{00000000-0008-0000-0B00-00009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59" name="Text Box 658">
          <a:extLst>
            <a:ext uri="{FF2B5EF4-FFF2-40B4-BE49-F238E27FC236}">
              <a16:creationId xmlns:a16="http://schemas.microsoft.com/office/drawing/2014/main" xmlns="" id="{00000000-0008-0000-0B00-00009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0" name="Text Box 659">
          <a:extLst>
            <a:ext uri="{FF2B5EF4-FFF2-40B4-BE49-F238E27FC236}">
              <a16:creationId xmlns:a16="http://schemas.microsoft.com/office/drawing/2014/main" xmlns="" id="{00000000-0008-0000-0B00-00009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1" name="Text Box 660">
          <a:extLst>
            <a:ext uri="{FF2B5EF4-FFF2-40B4-BE49-F238E27FC236}">
              <a16:creationId xmlns:a16="http://schemas.microsoft.com/office/drawing/2014/main" xmlns="" id="{00000000-0008-0000-0B00-00009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2" name="Text Box 661">
          <a:extLst>
            <a:ext uri="{FF2B5EF4-FFF2-40B4-BE49-F238E27FC236}">
              <a16:creationId xmlns:a16="http://schemas.microsoft.com/office/drawing/2014/main" xmlns="" id="{00000000-0008-0000-0B00-00009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3" name="Text Box 662">
          <a:extLst>
            <a:ext uri="{FF2B5EF4-FFF2-40B4-BE49-F238E27FC236}">
              <a16:creationId xmlns:a16="http://schemas.microsoft.com/office/drawing/2014/main" xmlns="" id="{00000000-0008-0000-0B00-00009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4" name="Text Box 663">
          <a:extLst>
            <a:ext uri="{FF2B5EF4-FFF2-40B4-BE49-F238E27FC236}">
              <a16:creationId xmlns:a16="http://schemas.microsoft.com/office/drawing/2014/main" xmlns="" id="{00000000-0008-0000-0B00-00009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5" name="Text Box 664">
          <a:extLst>
            <a:ext uri="{FF2B5EF4-FFF2-40B4-BE49-F238E27FC236}">
              <a16:creationId xmlns:a16="http://schemas.microsoft.com/office/drawing/2014/main" xmlns="" id="{00000000-0008-0000-0B00-00009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6" name="Text Box 665">
          <a:extLst>
            <a:ext uri="{FF2B5EF4-FFF2-40B4-BE49-F238E27FC236}">
              <a16:creationId xmlns:a16="http://schemas.microsoft.com/office/drawing/2014/main" xmlns="" id="{00000000-0008-0000-0B00-00009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7" name="Text Box 666">
          <a:extLst>
            <a:ext uri="{FF2B5EF4-FFF2-40B4-BE49-F238E27FC236}">
              <a16:creationId xmlns:a16="http://schemas.microsoft.com/office/drawing/2014/main" xmlns="" id="{00000000-0008-0000-0B00-00009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8" name="Text Box 667">
          <a:extLst>
            <a:ext uri="{FF2B5EF4-FFF2-40B4-BE49-F238E27FC236}">
              <a16:creationId xmlns:a16="http://schemas.microsoft.com/office/drawing/2014/main" xmlns="" id="{00000000-0008-0000-0B00-00009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69" name="Text Box 668">
          <a:extLst>
            <a:ext uri="{FF2B5EF4-FFF2-40B4-BE49-F238E27FC236}">
              <a16:creationId xmlns:a16="http://schemas.microsoft.com/office/drawing/2014/main" xmlns="" id="{00000000-0008-0000-0B00-00009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0" name="Text Box 669">
          <a:extLst>
            <a:ext uri="{FF2B5EF4-FFF2-40B4-BE49-F238E27FC236}">
              <a16:creationId xmlns:a16="http://schemas.microsoft.com/office/drawing/2014/main" xmlns="" id="{00000000-0008-0000-0B00-00009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1" name="Text Box 670">
          <a:extLst>
            <a:ext uri="{FF2B5EF4-FFF2-40B4-BE49-F238E27FC236}">
              <a16:creationId xmlns:a16="http://schemas.microsoft.com/office/drawing/2014/main" xmlns="" id="{00000000-0008-0000-0B00-00009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2" name="Text Box 671">
          <a:extLst>
            <a:ext uri="{FF2B5EF4-FFF2-40B4-BE49-F238E27FC236}">
              <a16:creationId xmlns:a16="http://schemas.microsoft.com/office/drawing/2014/main" xmlns="" id="{00000000-0008-0000-0B00-0000A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3" name="Text Box 672">
          <a:extLst>
            <a:ext uri="{FF2B5EF4-FFF2-40B4-BE49-F238E27FC236}">
              <a16:creationId xmlns:a16="http://schemas.microsoft.com/office/drawing/2014/main" xmlns="" id="{00000000-0008-0000-0B00-0000A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4" name="Text Box 673">
          <a:extLst>
            <a:ext uri="{FF2B5EF4-FFF2-40B4-BE49-F238E27FC236}">
              <a16:creationId xmlns:a16="http://schemas.microsoft.com/office/drawing/2014/main" xmlns="" id="{00000000-0008-0000-0B00-0000A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5" name="Text Box 674">
          <a:extLst>
            <a:ext uri="{FF2B5EF4-FFF2-40B4-BE49-F238E27FC236}">
              <a16:creationId xmlns:a16="http://schemas.microsoft.com/office/drawing/2014/main" xmlns="" id="{00000000-0008-0000-0B00-0000A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6" name="Text Box 675">
          <a:extLst>
            <a:ext uri="{FF2B5EF4-FFF2-40B4-BE49-F238E27FC236}">
              <a16:creationId xmlns:a16="http://schemas.microsoft.com/office/drawing/2014/main" xmlns="" id="{00000000-0008-0000-0B00-0000A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7" name="Text Box 676">
          <a:extLst>
            <a:ext uri="{FF2B5EF4-FFF2-40B4-BE49-F238E27FC236}">
              <a16:creationId xmlns:a16="http://schemas.microsoft.com/office/drawing/2014/main" xmlns="" id="{00000000-0008-0000-0B00-0000A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8" name="Text Box 677">
          <a:extLst>
            <a:ext uri="{FF2B5EF4-FFF2-40B4-BE49-F238E27FC236}">
              <a16:creationId xmlns:a16="http://schemas.microsoft.com/office/drawing/2014/main" xmlns="" id="{00000000-0008-0000-0B00-0000A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79" name="Text Box 678">
          <a:extLst>
            <a:ext uri="{FF2B5EF4-FFF2-40B4-BE49-F238E27FC236}">
              <a16:creationId xmlns:a16="http://schemas.microsoft.com/office/drawing/2014/main" xmlns="" id="{00000000-0008-0000-0B00-0000A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0" name="Text Box 679">
          <a:extLst>
            <a:ext uri="{FF2B5EF4-FFF2-40B4-BE49-F238E27FC236}">
              <a16:creationId xmlns:a16="http://schemas.microsoft.com/office/drawing/2014/main" xmlns="" id="{00000000-0008-0000-0B00-0000A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1" name="Text Box 680">
          <a:extLst>
            <a:ext uri="{FF2B5EF4-FFF2-40B4-BE49-F238E27FC236}">
              <a16:creationId xmlns:a16="http://schemas.microsoft.com/office/drawing/2014/main" xmlns="" id="{00000000-0008-0000-0B00-0000A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2" name="Text Box 681">
          <a:extLst>
            <a:ext uri="{FF2B5EF4-FFF2-40B4-BE49-F238E27FC236}">
              <a16:creationId xmlns:a16="http://schemas.microsoft.com/office/drawing/2014/main" xmlns="" id="{00000000-0008-0000-0B00-0000A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3" name="Text Box 682">
          <a:extLst>
            <a:ext uri="{FF2B5EF4-FFF2-40B4-BE49-F238E27FC236}">
              <a16:creationId xmlns:a16="http://schemas.microsoft.com/office/drawing/2014/main" xmlns="" id="{00000000-0008-0000-0B00-0000A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4" name="Text Box 683">
          <a:extLst>
            <a:ext uri="{FF2B5EF4-FFF2-40B4-BE49-F238E27FC236}">
              <a16:creationId xmlns:a16="http://schemas.microsoft.com/office/drawing/2014/main" xmlns="" id="{00000000-0008-0000-0B00-0000A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5" name="Text Box 684">
          <a:extLst>
            <a:ext uri="{FF2B5EF4-FFF2-40B4-BE49-F238E27FC236}">
              <a16:creationId xmlns:a16="http://schemas.microsoft.com/office/drawing/2014/main" xmlns="" id="{00000000-0008-0000-0B00-0000A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6" name="Text Box 685">
          <a:extLst>
            <a:ext uri="{FF2B5EF4-FFF2-40B4-BE49-F238E27FC236}">
              <a16:creationId xmlns:a16="http://schemas.microsoft.com/office/drawing/2014/main" xmlns="" id="{00000000-0008-0000-0B00-0000A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7" name="Text Box 686">
          <a:extLst>
            <a:ext uri="{FF2B5EF4-FFF2-40B4-BE49-F238E27FC236}">
              <a16:creationId xmlns:a16="http://schemas.microsoft.com/office/drawing/2014/main" xmlns="" id="{00000000-0008-0000-0B00-0000A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8" name="Text Box 687">
          <a:extLst>
            <a:ext uri="{FF2B5EF4-FFF2-40B4-BE49-F238E27FC236}">
              <a16:creationId xmlns:a16="http://schemas.microsoft.com/office/drawing/2014/main" xmlns="" id="{00000000-0008-0000-0B00-0000B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89" name="Text Box 688">
          <a:extLst>
            <a:ext uri="{FF2B5EF4-FFF2-40B4-BE49-F238E27FC236}">
              <a16:creationId xmlns:a16="http://schemas.microsoft.com/office/drawing/2014/main" xmlns="" id="{00000000-0008-0000-0B00-0000B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0" name="Text Box 689">
          <a:extLst>
            <a:ext uri="{FF2B5EF4-FFF2-40B4-BE49-F238E27FC236}">
              <a16:creationId xmlns:a16="http://schemas.microsoft.com/office/drawing/2014/main" xmlns="" id="{00000000-0008-0000-0B00-0000B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1" name="Text Box 690">
          <a:extLst>
            <a:ext uri="{FF2B5EF4-FFF2-40B4-BE49-F238E27FC236}">
              <a16:creationId xmlns:a16="http://schemas.microsoft.com/office/drawing/2014/main" xmlns="" id="{00000000-0008-0000-0B00-0000B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2" name="Text Box 691">
          <a:extLst>
            <a:ext uri="{FF2B5EF4-FFF2-40B4-BE49-F238E27FC236}">
              <a16:creationId xmlns:a16="http://schemas.microsoft.com/office/drawing/2014/main" xmlns="" id="{00000000-0008-0000-0B00-0000B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3" name="Text Box 692">
          <a:extLst>
            <a:ext uri="{FF2B5EF4-FFF2-40B4-BE49-F238E27FC236}">
              <a16:creationId xmlns:a16="http://schemas.microsoft.com/office/drawing/2014/main" xmlns="" id="{00000000-0008-0000-0B00-0000B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4" name="Text Box 693">
          <a:extLst>
            <a:ext uri="{FF2B5EF4-FFF2-40B4-BE49-F238E27FC236}">
              <a16:creationId xmlns:a16="http://schemas.microsoft.com/office/drawing/2014/main" xmlns="" id="{00000000-0008-0000-0B00-0000B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5" name="Text Box 694">
          <a:extLst>
            <a:ext uri="{FF2B5EF4-FFF2-40B4-BE49-F238E27FC236}">
              <a16:creationId xmlns:a16="http://schemas.microsoft.com/office/drawing/2014/main" xmlns="" id="{00000000-0008-0000-0B00-0000B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6" name="Text Box 695">
          <a:extLst>
            <a:ext uri="{FF2B5EF4-FFF2-40B4-BE49-F238E27FC236}">
              <a16:creationId xmlns:a16="http://schemas.microsoft.com/office/drawing/2014/main" xmlns="" id="{00000000-0008-0000-0B00-0000B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7" name="Text Box 696">
          <a:extLst>
            <a:ext uri="{FF2B5EF4-FFF2-40B4-BE49-F238E27FC236}">
              <a16:creationId xmlns:a16="http://schemas.microsoft.com/office/drawing/2014/main" xmlns="" id="{00000000-0008-0000-0B00-0000B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8" name="Text Box 697">
          <a:extLst>
            <a:ext uri="{FF2B5EF4-FFF2-40B4-BE49-F238E27FC236}">
              <a16:creationId xmlns:a16="http://schemas.microsoft.com/office/drawing/2014/main" xmlns="" id="{00000000-0008-0000-0B00-0000B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699" name="Text Box 698">
          <a:extLst>
            <a:ext uri="{FF2B5EF4-FFF2-40B4-BE49-F238E27FC236}">
              <a16:creationId xmlns:a16="http://schemas.microsoft.com/office/drawing/2014/main" xmlns="" id="{00000000-0008-0000-0B00-0000B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0" name="Text Box 699">
          <a:extLst>
            <a:ext uri="{FF2B5EF4-FFF2-40B4-BE49-F238E27FC236}">
              <a16:creationId xmlns:a16="http://schemas.microsoft.com/office/drawing/2014/main" xmlns="" id="{00000000-0008-0000-0B00-0000B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1" name="Text Box 700">
          <a:extLst>
            <a:ext uri="{FF2B5EF4-FFF2-40B4-BE49-F238E27FC236}">
              <a16:creationId xmlns:a16="http://schemas.microsoft.com/office/drawing/2014/main" xmlns="" id="{00000000-0008-0000-0B00-0000B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2" name="Text Box 701">
          <a:extLst>
            <a:ext uri="{FF2B5EF4-FFF2-40B4-BE49-F238E27FC236}">
              <a16:creationId xmlns:a16="http://schemas.microsoft.com/office/drawing/2014/main" xmlns="" id="{00000000-0008-0000-0B00-0000B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3" name="Text Box 702">
          <a:extLst>
            <a:ext uri="{FF2B5EF4-FFF2-40B4-BE49-F238E27FC236}">
              <a16:creationId xmlns:a16="http://schemas.microsoft.com/office/drawing/2014/main" xmlns="" id="{00000000-0008-0000-0B00-0000B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4" name="Text Box 703">
          <a:extLst>
            <a:ext uri="{FF2B5EF4-FFF2-40B4-BE49-F238E27FC236}">
              <a16:creationId xmlns:a16="http://schemas.microsoft.com/office/drawing/2014/main" xmlns="" id="{00000000-0008-0000-0B00-0000C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5" name="Text Box 704">
          <a:extLst>
            <a:ext uri="{FF2B5EF4-FFF2-40B4-BE49-F238E27FC236}">
              <a16:creationId xmlns:a16="http://schemas.microsoft.com/office/drawing/2014/main" xmlns="" id="{00000000-0008-0000-0B00-0000C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6" name="Text Box 705">
          <a:extLst>
            <a:ext uri="{FF2B5EF4-FFF2-40B4-BE49-F238E27FC236}">
              <a16:creationId xmlns:a16="http://schemas.microsoft.com/office/drawing/2014/main" xmlns="" id="{00000000-0008-0000-0B00-0000C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7" name="Text Box 706">
          <a:extLst>
            <a:ext uri="{FF2B5EF4-FFF2-40B4-BE49-F238E27FC236}">
              <a16:creationId xmlns:a16="http://schemas.microsoft.com/office/drawing/2014/main" xmlns="" id="{00000000-0008-0000-0B00-0000C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8" name="Text Box 707">
          <a:extLst>
            <a:ext uri="{FF2B5EF4-FFF2-40B4-BE49-F238E27FC236}">
              <a16:creationId xmlns:a16="http://schemas.microsoft.com/office/drawing/2014/main" xmlns="" id="{00000000-0008-0000-0B00-0000C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09" name="Text Box 708">
          <a:extLst>
            <a:ext uri="{FF2B5EF4-FFF2-40B4-BE49-F238E27FC236}">
              <a16:creationId xmlns:a16="http://schemas.microsoft.com/office/drawing/2014/main" xmlns="" id="{00000000-0008-0000-0B00-0000C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0" name="Text Box 709">
          <a:extLst>
            <a:ext uri="{FF2B5EF4-FFF2-40B4-BE49-F238E27FC236}">
              <a16:creationId xmlns:a16="http://schemas.microsoft.com/office/drawing/2014/main" xmlns="" id="{00000000-0008-0000-0B00-0000C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1" name="Text Box 710">
          <a:extLst>
            <a:ext uri="{FF2B5EF4-FFF2-40B4-BE49-F238E27FC236}">
              <a16:creationId xmlns:a16="http://schemas.microsoft.com/office/drawing/2014/main" xmlns="" id="{00000000-0008-0000-0B00-0000C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2" name="Text Box 711">
          <a:extLst>
            <a:ext uri="{FF2B5EF4-FFF2-40B4-BE49-F238E27FC236}">
              <a16:creationId xmlns:a16="http://schemas.microsoft.com/office/drawing/2014/main" xmlns="" id="{00000000-0008-0000-0B00-0000C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3" name="Text Box 712">
          <a:extLst>
            <a:ext uri="{FF2B5EF4-FFF2-40B4-BE49-F238E27FC236}">
              <a16:creationId xmlns:a16="http://schemas.microsoft.com/office/drawing/2014/main" xmlns="" id="{00000000-0008-0000-0B00-0000C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4" name="Text Box 713">
          <a:extLst>
            <a:ext uri="{FF2B5EF4-FFF2-40B4-BE49-F238E27FC236}">
              <a16:creationId xmlns:a16="http://schemas.microsoft.com/office/drawing/2014/main" xmlns="" id="{00000000-0008-0000-0B00-0000C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5" name="Text Box 714">
          <a:extLst>
            <a:ext uri="{FF2B5EF4-FFF2-40B4-BE49-F238E27FC236}">
              <a16:creationId xmlns:a16="http://schemas.microsoft.com/office/drawing/2014/main" xmlns="" id="{00000000-0008-0000-0B00-0000C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6" name="Text Box 715">
          <a:extLst>
            <a:ext uri="{FF2B5EF4-FFF2-40B4-BE49-F238E27FC236}">
              <a16:creationId xmlns:a16="http://schemas.microsoft.com/office/drawing/2014/main" xmlns="" id="{00000000-0008-0000-0B00-0000C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7" name="Text Box 716">
          <a:extLst>
            <a:ext uri="{FF2B5EF4-FFF2-40B4-BE49-F238E27FC236}">
              <a16:creationId xmlns:a16="http://schemas.microsoft.com/office/drawing/2014/main" xmlns="" id="{00000000-0008-0000-0B00-0000C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8" name="Text Box 717">
          <a:extLst>
            <a:ext uri="{FF2B5EF4-FFF2-40B4-BE49-F238E27FC236}">
              <a16:creationId xmlns:a16="http://schemas.microsoft.com/office/drawing/2014/main" xmlns="" id="{00000000-0008-0000-0B00-0000C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19" name="Text Box 718">
          <a:extLst>
            <a:ext uri="{FF2B5EF4-FFF2-40B4-BE49-F238E27FC236}">
              <a16:creationId xmlns:a16="http://schemas.microsoft.com/office/drawing/2014/main" xmlns="" id="{00000000-0008-0000-0B00-0000C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0" name="Text Box 719">
          <a:extLst>
            <a:ext uri="{FF2B5EF4-FFF2-40B4-BE49-F238E27FC236}">
              <a16:creationId xmlns:a16="http://schemas.microsoft.com/office/drawing/2014/main" xmlns="" id="{00000000-0008-0000-0B00-0000D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1" name="Text Box 720">
          <a:extLst>
            <a:ext uri="{FF2B5EF4-FFF2-40B4-BE49-F238E27FC236}">
              <a16:creationId xmlns:a16="http://schemas.microsoft.com/office/drawing/2014/main" xmlns="" id="{00000000-0008-0000-0B00-0000D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2" name="Text Box 721">
          <a:extLst>
            <a:ext uri="{FF2B5EF4-FFF2-40B4-BE49-F238E27FC236}">
              <a16:creationId xmlns:a16="http://schemas.microsoft.com/office/drawing/2014/main" xmlns="" id="{00000000-0008-0000-0B00-0000D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3" name="Text Box 722">
          <a:extLst>
            <a:ext uri="{FF2B5EF4-FFF2-40B4-BE49-F238E27FC236}">
              <a16:creationId xmlns:a16="http://schemas.microsoft.com/office/drawing/2014/main" xmlns="" id="{00000000-0008-0000-0B00-0000D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4" name="Text Box 723">
          <a:extLst>
            <a:ext uri="{FF2B5EF4-FFF2-40B4-BE49-F238E27FC236}">
              <a16:creationId xmlns:a16="http://schemas.microsoft.com/office/drawing/2014/main" xmlns="" id="{00000000-0008-0000-0B00-0000D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5" name="Text Box 724">
          <a:extLst>
            <a:ext uri="{FF2B5EF4-FFF2-40B4-BE49-F238E27FC236}">
              <a16:creationId xmlns:a16="http://schemas.microsoft.com/office/drawing/2014/main" xmlns="" id="{00000000-0008-0000-0B00-0000D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6" name="Text Box 725">
          <a:extLst>
            <a:ext uri="{FF2B5EF4-FFF2-40B4-BE49-F238E27FC236}">
              <a16:creationId xmlns:a16="http://schemas.microsoft.com/office/drawing/2014/main" xmlns="" id="{00000000-0008-0000-0B00-0000D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7" name="Text Box 726">
          <a:extLst>
            <a:ext uri="{FF2B5EF4-FFF2-40B4-BE49-F238E27FC236}">
              <a16:creationId xmlns:a16="http://schemas.microsoft.com/office/drawing/2014/main" xmlns="" id="{00000000-0008-0000-0B00-0000D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8" name="Text Box 727">
          <a:extLst>
            <a:ext uri="{FF2B5EF4-FFF2-40B4-BE49-F238E27FC236}">
              <a16:creationId xmlns:a16="http://schemas.microsoft.com/office/drawing/2014/main" xmlns="" id="{00000000-0008-0000-0B00-0000D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29" name="Text Box 728">
          <a:extLst>
            <a:ext uri="{FF2B5EF4-FFF2-40B4-BE49-F238E27FC236}">
              <a16:creationId xmlns:a16="http://schemas.microsoft.com/office/drawing/2014/main" xmlns="" id="{00000000-0008-0000-0B00-0000D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0" name="Text Box 729">
          <a:extLst>
            <a:ext uri="{FF2B5EF4-FFF2-40B4-BE49-F238E27FC236}">
              <a16:creationId xmlns:a16="http://schemas.microsoft.com/office/drawing/2014/main" xmlns="" id="{00000000-0008-0000-0B00-0000D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1" name="Text Box 730">
          <a:extLst>
            <a:ext uri="{FF2B5EF4-FFF2-40B4-BE49-F238E27FC236}">
              <a16:creationId xmlns:a16="http://schemas.microsoft.com/office/drawing/2014/main" xmlns="" id="{00000000-0008-0000-0B00-0000D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2" name="Text Box 731">
          <a:extLst>
            <a:ext uri="{FF2B5EF4-FFF2-40B4-BE49-F238E27FC236}">
              <a16:creationId xmlns:a16="http://schemas.microsoft.com/office/drawing/2014/main" xmlns="" id="{00000000-0008-0000-0B00-0000D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3" name="Text Box 732">
          <a:extLst>
            <a:ext uri="{FF2B5EF4-FFF2-40B4-BE49-F238E27FC236}">
              <a16:creationId xmlns:a16="http://schemas.microsoft.com/office/drawing/2014/main" xmlns="" id="{00000000-0008-0000-0B00-0000D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4" name="Text Box 733">
          <a:extLst>
            <a:ext uri="{FF2B5EF4-FFF2-40B4-BE49-F238E27FC236}">
              <a16:creationId xmlns:a16="http://schemas.microsoft.com/office/drawing/2014/main" xmlns="" id="{00000000-0008-0000-0B00-0000D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5" name="Text Box 734">
          <a:extLst>
            <a:ext uri="{FF2B5EF4-FFF2-40B4-BE49-F238E27FC236}">
              <a16:creationId xmlns:a16="http://schemas.microsoft.com/office/drawing/2014/main" xmlns="" id="{00000000-0008-0000-0B00-0000D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6" name="Text Box 735">
          <a:extLst>
            <a:ext uri="{FF2B5EF4-FFF2-40B4-BE49-F238E27FC236}">
              <a16:creationId xmlns:a16="http://schemas.microsoft.com/office/drawing/2014/main" xmlns="" id="{00000000-0008-0000-0B00-0000E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7" name="Text Box 736">
          <a:extLst>
            <a:ext uri="{FF2B5EF4-FFF2-40B4-BE49-F238E27FC236}">
              <a16:creationId xmlns:a16="http://schemas.microsoft.com/office/drawing/2014/main" xmlns="" id="{00000000-0008-0000-0B00-0000E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8" name="Text Box 737">
          <a:extLst>
            <a:ext uri="{FF2B5EF4-FFF2-40B4-BE49-F238E27FC236}">
              <a16:creationId xmlns:a16="http://schemas.microsoft.com/office/drawing/2014/main" xmlns="" id="{00000000-0008-0000-0B00-0000E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39" name="Text Box 738">
          <a:extLst>
            <a:ext uri="{FF2B5EF4-FFF2-40B4-BE49-F238E27FC236}">
              <a16:creationId xmlns:a16="http://schemas.microsoft.com/office/drawing/2014/main" xmlns="" id="{00000000-0008-0000-0B00-0000E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0" name="Text Box 739">
          <a:extLst>
            <a:ext uri="{FF2B5EF4-FFF2-40B4-BE49-F238E27FC236}">
              <a16:creationId xmlns:a16="http://schemas.microsoft.com/office/drawing/2014/main" xmlns="" id="{00000000-0008-0000-0B00-0000E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1" name="Text Box 740">
          <a:extLst>
            <a:ext uri="{FF2B5EF4-FFF2-40B4-BE49-F238E27FC236}">
              <a16:creationId xmlns:a16="http://schemas.microsoft.com/office/drawing/2014/main" xmlns="" id="{00000000-0008-0000-0B00-0000E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2" name="Text Box 741">
          <a:extLst>
            <a:ext uri="{FF2B5EF4-FFF2-40B4-BE49-F238E27FC236}">
              <a16:creationId xmlns:a16="http://schemas.microsoft.com/office/drawing/2014/main" xmlns="" id="{00000000-0008-0000-0B00-0000E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3" name="Text Box 742">
          <a:extLst>
            <a:ext uri="{FF2B5EF4-FFF2-40B4-BE49-F238E27FC236}">
              <a16:creationId xmlns:a16="http://schemas.microsoft.com/office/drawing/2014/main" xmlns="" id="{00000000-0008-0000-0B00-0000E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4" name="Text Box 743">
          <a:extLst>
            <a:ext uri="{FF2B5EF4-FFF2-40B4-BE49-F238E27FC236}">
              <a16:creationId xmlns:a16="http://schemas.microsoft.com/office/drawing/2014/main" xmlns="" id="{00000000-0008-0000-0B00-0000E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5" name="Text Box 744">
          <a:extLst>
            <a:ext uri="{FF2B5EF4-FFF2-40B4-BE49-F238E27FC236}">
              <a16:creationId xmlns:a16="http://schemas.microsoft.com/office/drawing/2014/main" xmlns="" id="{00000000-0008-0000-0B00-0000E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6" name="Text Box 745">
          <a:extLst>
            <a:ext uri="{FF2B5EF4-FFF2-40B4-BE49-F238E27FC236}">
              <a16:creationId xmlns:a16="http://schemas.microsoft.com/office/drawing/2014/main" xmlns="" id="{00000000-0008-0000-0B00-0000E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7" name="Text Box 746">
          <a:extLst>
            <a:ext uri="{FF2B5EF4-FFF2-40B4-BE49-F238E27FC236}">
              <a16:creationId xmlns:a16="http://schemas.microsoft.com/office/drawing/2014/main" xmlns="" id="{00000000-0008-0000-0B00-0000E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8" name="Text Box 747">
          <a:extLst>
            <a:ext uri="{FF2B5EF4-FFF2-40B4-BE49-F238E27FC236}">
              <a16:creationId xmlns:a16="http://schemas.microsoft.com/office/drawing/2014/main" xmlns="" id="{00000000-0008-0000-0B00-0000E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49" name="Text Box 748">
          <a:extLst>
            <a:ext uri="{FF2B5EF4-FFF2-40B4-BE49-F238E27FC236}">
              <a16:creationId xmlns:a16="http://schemas.microsoft.com/office/drawing/2014/main" xmlns="" id="{00000000-0008-0000-0B00-0000E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0" name="Text Box 749">
          <a:extLst>
            <a:ext uri="{FF2B5EF4-FFF2-40B4-BE49-F238E27FC236}">
              <a16:creationId xmlns:a16="http://schemas.microsoft.com/office/drawing/2014/main" xmlns="" id="{00000000-0008-0000-0B00-0000E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1" name="Text Box 750">
          <a:extLst>
            <a:ext uri="{FF2B5EF4-FFF2-40B4-BE49-F238E27FC236}">
              <a16:creationId xmlns:a16="http://schemas.microsoft.com/office/drawing/2014/main" xmlns="" id="{00000000-0008-0000-0B00-0000E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2" name="Text Box 751">
          <a:extLst>
            <a:ext uri="{FF2B5EF4-FFF2-40B4-BE49-F238E27FC236}">
              <a16:creationId xmlns:a16="http://schemas.microsoft.com/office/drawing/2014/main" xmlns="" id="{00000000-0008-0000-0B00-0000F0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3" name="Text Box 752">
          <a:extLst>
            <a:ext uri="{FF2B5EF4-FFF2-40B4-BE49-F238E27FC236}">
              <a16:creationId xmlns:a16="http://schemas.microsoft.com/office/drawing/2014/main" xmlns="" id="{00000000-0008-0000-0B00-0000F1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4" name="Text Box 753">
          <a:extLst>
            <a:ext uri="{FF2B5EF4-FFF2-40B4-BE49-F238E27FC236}">
              <a16:creationId xmlns:a16="http://schemas.microsoft.com/office/drawing/2014/main" xmlns="" id="{00000000-0008-0000-0B00-0000F2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5" name="Text Box 754">
          <a:extLst>
            <a:ext uri="{FF2B5EF4-FFF2-40B4-BE49-F238E27FC236}">
              <a16:creationId xmlns:a16="http://schemas.microsoft.com/office/drawing/2014/main" xmlns="" id="{00000000-0008-0000-0B00-0000F3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6" name="Text Box 755">
          <a:extLst>
            <a:ext uri="{FF2B5EF4-FFF2-40B4-BE49-F238E27FC236}">
              <a16:creationId xmlns:a16="http://schemas.microsoft.com/office/drawing/2014/main" xmlns="" id="{00000000-0008-0000-0B00-0000F4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7" name="Text Box 756">
          <a:extLst>
            <a:ext uri="{FF2B5EF4-FFF2-40B4-BE49-F238E27FC236}">
              <a16:creationId xmlns:a16="http://schemas.microsoft.com/office/drawing/2014/main" xmlns="" id="{00000000-0008-0000-0B00-0000F5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8" name="Text Box 757">
          <a:extLst>
            <a:ext uri="{FF2B5EF4-FFF2-40B4-BE49-F238E27FC236}">
              <a16:creationId xmlns:a16="http://schemas.microsoft.com/office/drawing/2014/main" xmlns="" id="{00000000-0008-0000-0B00-0000F6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59" name="Text Box 758">
          <a:extLst>
            <a:ext uri="{FF2B5EF4-FFF2-40B4-BE49-F238E27FC236}">
              <a16:creationId xmlns:a16="http://schemas.microsoft.com/office/drawing/2014/main" xmlns="" id="{00000000-0008-0000-0B00-0000F7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0" name="Text Box 759">
          <a:extLst>
            <a:ext uri="{FF2B5EF4-FFF2-40B4-BE49-F238E27FC236}">
              <a16:creationId xmlns:a16="http://schemas.microsoft.com/office/drawing/2014/main" xmlns="" id="{00000000-0008-0000-0B00-0000F8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1" name="Text Box 760">
          <a:extLst>
            <a:ext uri="{FF2B5EF4-FFF2-40B4-BE49-F238E27FC236}">
              <a16:creationId xmlns:a16="http://schemas.microsoft.com/office/drawing/2014/main" xmlns="" id="{00000000-0008-0000-0B00-0000F9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2" name="Text Box 761">
          <a:extLst>
            <a:ext uri="{FF2B5EF4-FFF2-40B4-BE49-F238E27FC236}">
              <a16:creationId xmlns:a16="http://schemas.microsoft.com/office/drawing/2014/main" xmlns="" id="{00000000-0008-0000-0B00-0000FA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3" name="Text Box 762">
          <a:extLst>
            <a:ext uri="{FF2B5EF4-FFF2-40B4-BE49-F238E27FC236}">
              <a16:creationId xmlns:a16="http://schemas.microsoft.com/office/drawing/2014/main" xmlns="" id="{00000000-0008-0000-0B00-0000FB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4" name="Text Box 763">
          <a:extLst>
            <a:ext uri="{FF2B5EF4-FFF2-40B4-BE49-F238E27FC236}">
              <a16:creationId xmlns:a16="http://schemas.microsoft.com/office/drawing/2014/main" xmlns="" id="{00000000-0008-0000-0B00-0000FC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5" name="Text Box 764">
          <a:extLst>
            <a:ext uri="{FF2B5EF4-FFF2-40B4-BE49-F238E27FC236}">
              <a16:creationId xmlns:a16="http://schemas.microsoft.com/office/drawing/2014/main" xmlns="" id="{00000000-0008-0000-0B00-0000FD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6" name="Text Box 765">
          <a:extLst>
            <a:ext uri="{FF2B5EF4-FFF2-40B4-BE49-F238E27FC236}">
              <a16:creationId xmlns:a16="http://schemas.microsoft.com/office/drawing/2014/main" xmlns="" id="{00000000-0008-0000-0B00-0000FE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7" name="Text Box 766">
          <a:extLst>
            <a:ext uri="{FF2B5EF4-FFF2-40B4-BE49-F238E27FC236}">
              <a16:creationId xmlns:a16="http://schemas.microsoft.com/office/drawing/2014/main" xmlns="" id="{00000000-0008-0000-0B00-0000FF02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8" name="Text Box 767">
          <a:extLst>
            <a:ext uri="{FF2B5EF4-FFF2-40B4-BE49-F238E27FC236}">
              <a16:creationId xmlns:a16="http://schemas.microsoft.com/office/drawing/2014/main" xmlns="" id="{00000000-0008-0000-0B00-00000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69" name="Text Box 768">
          <a:extLst>
            <a:ext uri="{FF2B5EF4-FFF2-40B4-BE49-F238E27FC236}">
              <a16:creationId xmlns:a16="http://schemas.microsoft.com/office/drawing/2014/main" xmlns="" id="{00000000-0008-0000-0B00-00000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0" name="Text Box 769">
          <a:extLst>
            <a:ext uri="{FF2B5EF4-FFF2-40B4-BE49-F238E27FC236}">
              <a16:creationId xmlns:a16="http://schemas.microsoft.com/office/drawing/2014/main" xmlns="" id="{00000000-0008-0000-0B00-00000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1" name="Text Box 770">
          <a:extLst>
            <a:ext uri="{FF2B5EF4-FFF2-40B4-BE49-F238E27FC236}">
              <a16:creationId xmlns:a16="http://schemas.microsoft.com/office/drawing/2014/main" xmlns="" id="{00000000-0008-0000-0B00-00000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2" name="Text Box 771">
          <a:extLst>
            <a:ext uri="{FF2B5EF4-FFF2-40B4-BE49-F238E27FC236}">
              <a16:creationId xmlns:a16="http://schemas.microsoft.com/office/drawing/2014/main" xmlns="" id="{00000000-0008-0000-0B00-00000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3" name="Text Box 772">
          <a:extLst>
            <a:ext uri="{FF2B5EF4-FFF2-40B4-BE49-F238E27FC236}">
              <a16:creationId xmlns:a16="http://schemas.microsoft.com/office/drawing/2014/main" xmlns="" id="{00000000-0008-0000-0B00-00000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4" name="Text Box 773">
          <a:extLst>
            <a:ext uri="{FF2B5EF4-FFF2-40B4-BE49-F238E27FC236}">
              <a16:creationId xmlns:a16="http://schemas.microsoft.com/office/drawing/2014/main" xmlns="" id="{00000000-0008-0000-0B00-00000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5" name="Text Box 774">
          <a:extLst>
            <a:ext uri="{FF2B5EF4-FFF2-40B4-BE49-F238E27FC236}">
              <a16:creationId xmlns:a16="http://schemas.microsoft.com/office/drawing/2014/main" xmlns="" id="{00000000-0008-0000-0B00-00000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6" name="Text Box 775">
          <a:extLst>
            <a:ext uri="{FF2B5EF4-FFF2-40B4-BE49-F238E27FC236}">
              <a16:creationId xmlns:a16="http://schemas.microsoft.com/office/drawing/2014/main" xmlns="" id="{00000000-0008-0000-0B00-00000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7" name="Text Box 776">
          <a:extLst>
            <a:ext uri="{FF2B5EF4-FFF2-40B4-BE49-F238E27FC236}">
              <a16:creationId xmlns:a16="http://schemas.microsoft.com/office/drawing/2014/main" xmlns="" id="{00000000-0008-0000-0B00-00000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8" name="Text Box 777">
          <a:extLst>
            <a:ext uri="{FF2B5EF4-FFF2-40B4-BE49-F238E27FC236}">
              <a16:creationId xmlns:a16="http://schemas.microsoft.com/office/drawing/2014/main" xmlns="" id="{00000000-0008-0000-0B00-00000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79" name="Text Box 778">
          <a:extLst>
            <a:ext uri="{FF2B5EF4-FFF2-40B4-BE49-F238E27FC236}">
              <a16:creationId xmlns:a16="http://schemas.microsoft.com/office/drawing/2014/main" xmlns="" id="{00000000-0008-0000-0B00-00000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0" name="Text Box 779">
          <a:extLst>
            <a:ext uri="{FF2B5EF4-FFF2-40B4-BE49-F238E27FC236}">
              <a16:creationId xmlns:a16="http://schemas.microsoft.com/office/drawing/2014/main" xmlns="" id="{00000000-0008-0000-0B00-00000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1" name="Text Box 780">
          <a:extLst>
            <a:ext uri="{FF2B5EF4-FFF2-40B4-BE49-F238E27FC236}">
              <a16:creationId xmlns:a16="http://schemas.microsoft.com/office/drawing/2014/main" xmlns="" id="{00000000-0008-0000-0B00-00000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2" name="Text Box 781">
          <a:extLst>
            <a:ext uri="{FF2B5EF4-FFF2-40B4-BE49-F238E27FC236}">
              <a16:creationId xmlns:a16="http://schemas.microsoft.com/office/drawing/2014/main" xmlns="" id="{00000000-0008-0000-0B00-00000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3" name="Text Box 782">
          <a:extLst>
            <a:ext uri="{FF2B5EF4-FFF2-40B4-BE49-F238E27FC236}">
              <a16:creationId xmlns:a16="http://schemas.microsoft.com/office/drawing/2014/main" xmlns="" id="{00000000-0008-0000-0B00-00000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4" name="Text Box 783">
          <a:extLst>
            <a:ext uri="{FF2B5EF4-FFF2-40B4-BE49-F238E27FC236}">
              <a16:creationId xmlns:a16="http://schemas.microsoft.com/office/drawing/2014/main" xmlns="" id="{00000000-0008-0000-0B00-00001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5" name="Text Box 784">
          <a:extLst>
            <a:ext uri="{FF2B5EF4-FFF2-40B4-BE49-F238E27FC236}">
              <a16:creationId xmlns:a16="http://schemas.microsoft.com/office/drawing/2014/main" xmlns="" id="{00000000-0008-0000-0B00-00001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6" name="Text Box 785">
          <a:extLst>
            <a:ext uri="{FF2B5EF4-FFF2-40B4-BE49-F238E27FC236}">
              <a16:creationId xmlns:a16="http://schemas.microsoft.com/office/drawing/2014/main" xmlns="" id="{00000000-0008-0000-0B00-00001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7" name="Text Box 786">
          <a:extLst>
            <a:ext uri="{FF2B5EF4-FFF2-40B4-BE49-F238E27FC236}">
              <a16:creationId xmlns:a16="http://schemas.microsoft.com/office/drawing/2014/main" xmlns="" id="{00000000-0008-0000-0B00-00001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8" name="Text Box 787">
          <a:extLst>
            <a:ext uri="{FF2B5EF4-FFF2-40B4-BE49-F238E27FC236}">
              <a16:creationId xmlns:a16="http://schemas.microsoft.com/office/drawing/2014/main" xmlns="" id="{00000000-0008-0000-0B00-00001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89" name="Text Box 788">
          <a:extLst>
            <a:ext uri="{FF2B5EF4-FFF2-40B4-BE49-F238E27FC236}">
              <a16:creationId xmlns:a16="http://schemas.microsoft.com/office/drawing/2014/main" xmlns="" id="{00000000-0008-0000-0B00-00001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0" name="Text Box 789">
          <a:extLst>
            <a:ext uri="{FF2B5EF4-FFF2-40B4-BE49-F238E27FC236}">
              <a16:creationId xmlns:a16="http://schemas.microsoft.com/office/drawing/2014/main" xmlns="" id="{00000000-0008-0000-0B00-00001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1" name="Text Box 790">
          <a:extLst>
            <a:ext uri="{FF2B5EF4-FFF2-40B4-BE49-F238E27FC236}">
              <a16:creationId xmlns:a16="http://schemas.microsoft.com/office/drawing/2014/main" xmlns="" id="{00000000-0008-0000-0B00-00001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2" name="Text Box 791">
          <a:extLst>
            <a:ext uri="{FF2B5EF4-FFF2-40B4-BE49-F238E27FC236}">
              <a16:creationId xmlns:a16="http://schemas.microsoft.com/office/drawing/2014/main" xmlns="" id="{00000000-0008-0000-0B00-00001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3" name="Text Box 792">
          <a:extLst>
            <a:ext uri="{FF2B5EF4-FFF2-40B4-BE49-F238E27FC236}">
              <a16:creationId xmlns:a16="http://schemas.microsoft.com/office/drawing/2014/main" xmlns="" id="{00000000-0008-0000-0B00-00001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4" name="Text Box 793">
          <a:extLst>
            <a:ext uri="{FF2B5EF4-FFF2-40B4-BE49-F238E27FC236}">
              <a16:creationId xmlns:a16="http://schemas.microsoft.com/office/drawing/2014/main" xmlns="" id="{00000000-0008-0000-0B00-00001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5" name="Text Box 794">
          <a:extLst>
            <a:ext uri="{FF2B5EF4-FFF2-40B4-BE49-F238E27FC236}">
              <a16:creationId xmlns:a16="http://schemas.microsoft.com/office/drawing/2014/main" xmlns="" id="{00000000-0008-0000-0B00-00001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6" name="Text Box 795">
          <a:extLst>
            <a:ext uri="{FF2B5EF4-FFF2-40B4-BE49-F238E27FC236}">
              <a16:creationId xmlns:a16="http://schemas.microsoft.com/office/drawing/2014/main" xmlns="" id="{00000000-0008-0000-0B00-00001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7" name="Text Box 796">
          <a:extLst>
            <a:ext uri="{FF2B5EF4-FFF2-40B4-BE49-F238E27FC236}">
              <a16:creationId xmlns:a16="http://schemas.microsoft.com/office/drawing/2014/main" xmlns="" id="{00000000-0008-0000-0B00-00001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8" name="Text Box 797">
          <a:extLst>
            <a:ext uri="{FF2B5EF4-FFF2-40B4-BE49-F238E27FC236}">
              <a16:creationId xmlns:a16="http://schemas.microsoft.com/office/drawing/2014/main" xmlns="" id="{00000000-0008-0000-0B00-00001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799" name="Text Box 798">
          <a:extLst>
            <a:ext uri="{FF2B5EF4-FFF2-40B4-BE49-F238E27FC236}">
              <a16:creationId xmlns:a16="http://schemas.microsoft.com/office/drawing/2014/main" xmlns="" id="{00000000-0008-0000-0B00-00001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0" name="Text Box 799">
          <a:extLst>
            <a:ext uri="{FF2B5EF4-FFF2-40B4-BE49-F238E27FC236}">
              <a16:creationId xmlns:a16="http://schemas.microsoft.com/office/drawing/2014/main" xmlns="" id="{00000000-0008-0000-0B00-00002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1" name="Text Box 800">
          <a:extLst>
            <a:ext uri="{FF2B5EF4-FFF2-40B4-BE49-F238E27FC236}">
              <a16:creationId xmlns:a16="http://schemas.microsoft.com/office/drawing/2014/main" xmlns="" id="{00000000-0008-0000-0B00-00002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2" name="Text Box 801">
          <a:extLst>
            <a:ext uri="{FF2B5EF4-FFF2-40B4-BE49-F238E27FC236}">
              <a16:creationId xmlns:a16="http://schemas.microsoft.com/office/drawing/2014/main" xmlns="" id="{00000000-0008-0000-0B00-00002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3" name="Text Box 802">
          <a:extLst>
            <a:ext uri="{FF2B5EF4-FFF2-40B4-BE49-F238E27FC236}">
              <a16:creationId xmlns:a16="http://schemas.microsoft.com/office/drawing/2014/main" xmlns="" id="{00000000-0008-0000-0B00-00002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4" name="Text Box 803">
          <a:extLst>
            <a:ext uri="{FF2B5EF4-FFF2-40B4-BE49-F238E27FC236}">
              <a16:creationId xmlns:a16="http://schemas.microsoft.com/office/drawing/2014/main" xmlns="" id="{00000000-0008-0000-0B00-00002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5" name="Text Box 804">
          <a:extLst>
            <a:ext uri="{FF2B5EF4-FFF2-40B4-BE49-F238E27FC236}">
              <a16:creationId xmlns:a16="http://schemas.microsoft.com/office/drawing/2014/main" xmlns="" id="{00000000-0008-0000-0B00-00002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6" name="Text Box 805">
          <a:extLst>
            <a:ext uri="{FF2B5EF4-FFF2-40B4-BE49-F238E27FC236}">
              <a16:creationId xmlns:a16="http://schemas.microsoft.com/office/drawing/2014/main" xmlns="" id="{00000000-0008-0000-0B00-00002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7" name="Text Box 806">
          <a:extLst>
            <a:ext uri="{FF2B5EF4-FFF2-40B4-BE49-F238E27FC236}">
              <a16:creationId xmlns:a16="http://schemas.microsoft.com/office/drawing/2014/main" xmlns="" id="{00000000-0008-0000-0B00-00002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8" name="Text Box 807">
          <a:extLst>
            <a:ext uri="{FF2B5EF4-FFF2-40B4-BE49-F238E27FC236}">
              <a16:creationId xmlns:a16="http://schemas.microsoft.com/office/drawing/2014/main" xmlns="" id="{00000000-0008-0000-0B00-00002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09" name="Text Box 808">
          <a:extLst>
            <a:ext uri="{FF2B5EF4-FFF2-40B4-BE49-F238E27FC236}">
              <a16:creationId xmlns:a16="http://schemas.microsoft.com/office/drawing/2014/main" xmlns="" id="{00000000-0008-0000-0B00-00002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0" name="Text Box 809">
          <a:extLst>
            <a:ext uri="{FF2B5EF4-FFF2-40B4-BE49-F238E27FC236}">
              <a16:creationId xmlns:a16="http://schemas.microsoft.com/office/drawing/2014/main" xmlns="" id="{00000000-0008-0000-0B00-00002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1" name="Text Box 810">
          <a:extLst>
            <a:ext uri="{FF2B5EF4-FFF2-40B4-BE49-F238E27FC236}">
              <a16:creationId xmlns:a16="http://schemas.microsoft.com/office/drawing/2014/main" xmlns="" id="{00000000-0008-0000-0B00-00002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2" name="Text Box 811">
          <a:extLst>
            <a:ext uri="{FF2B5EF4-FFF2-40B4-BE49-F238E27FC236}">
              <a16:creationId xmlns:a16="http://schemas.microsoft.com/office/drawing/2014/main" xmlns="" id="{00000000-0008-0000-0B00-00002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3" name="Text Box 812">
          <a:extLst>
            <a:ext uri="{FF2B5EF4-FFF2-40B4-BE49-F238E27FC236}">
              <a16:creationId xmlns:a16="http://schemas.microsoft.com/office/drawing/2014/main" xmlns="" id="{00000000-0008-0000-0B00-00002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4" name="Text Box 813">
          <a:extLst>
            <a:ext uri="{FF2B5EF4-FFF2-40B4-BE49-F238E27FC236}">
              <a16:creationId xmlns:a16="http://schemas.microsoft.com/office/drawing/2014/main" xmlns="" id="{00000000-0008-0000-0B00-00002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5" name="Text Box 814">
          <a:extLst>
            <a:ext uri="{FF2B5EF4-FFF2-40B4-BE49-F238E27FC236}">
              <a16:creationId xmlns:a16="http://schemas.microsoft.com/office/drawing/2014/main" xmlns="" id="{00000000-0008-0000-0B00-00002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6" name="Text Box 815">
          <a:extLst>
            <a:ext uri="{FF2B5EF4-FFF2-40B4-BE49-F238E27FC236}">
              <a16:creationId xmlns:a16="http://schemas.microsoft.com/office/drawing/2014/main" xmlns="" id="{00000000-0008-0000-0B00-00003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7" name="Text Box 816">
          <a:extLst>
            <a:ext uri="{FF2B5EF4-FFF2-40B4-BE49-F238E27FC236}">
              <a16:creationId xmlns:a16="http://schemas.microsoft.com/office/drawing/2014/main" xmlns="" id="{00000000-0008-0000-0B00-00003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8" name="Text Box 817">
          <a:extLst>
            <a:ext uri="{FF2B5EF4-FFF2-40B4-BE49-F238E27FC236}">
              <a16:creationId xmlns:a16="http://schemas.microsoft.com/office/drawing/2014/main" xmlns="" id="{00000000-0008-0000-0B00-00003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19" name="Text Box 818">
          <a:extLst>
            <a:ext uri="{FF2B5EF4-FFF2-40B4-BE49-F238E27FC236}">
              <a16:creationId xmlns:a16="http://schemas.microsoft.com/office/drawing/2014/main" xmlns="" id="{00000000-0008-0000-0B00-00003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0" name="Text Box 819">
          <a:extLst>
            <a:ext uri="{FF2B5EF4-FFF2-40B4-BE49-F238E27FC236}">
              <a16:creationId xmlns:a16="http://schemas.microsoft.com/office/drawing/2014/main" xmlns="" id="{00000000-0008-0000-0B00-00003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1" name="Text Box 820">
          <a:extLst>
            <a:ext uri="{FF2B5EF4-FFF2-40B4-BE49-F238E27FC236}">
              <a16:creationId xmlns:a16="http://schemas.microsoft.com/office/drawing/2014/main" xmlns="" id="{00000000-0008-0000-0B00-00003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2" name="Text Box 821">
          <a:extLst>
            <a:ext uri="{FF2B5EF4-FFF2-40B4-BE49-F238E27FC236}">
              <a16:creationId xmlns:a16="http://schemas.microsoft.com/office/drawing/2014/main" xmlns="" id="{00000000-0008-0000-0B00-00003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3" name="Text Box 822">
          <a:extLst>
            <a:ext uri="{FF2B5EF4-FFF2-40B4-BE49-F238E27FC236}">
              <a16:creationId xmlns:a16="http://schemas.microsoft.com/office/drawing/2014/main" xmlns="" id="{00000000-0008-0000-0B00-00003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4" name="Text Box 823">
          <a:extLst>
            <a:ext uri="{FF2B5EF4-FFF2-40B4-BE49-F238E27FC236}">
              <a16:creationId xmlns:a16="http://schemas.microsoft.com/office/drawing/2014/main" xmlns="" id="{00000000-0008-0000-0B00-00003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5" name="Text Box 824">
          <a:extLst>
            <a:ext uri="{FF2B5EF4-FFF2-40B4-BE49-F238E27FC236}">
              <a16:creationId xmlns:a16="http://schemas.microsoft.com/office/drawing/2014/main" xmlns="" id="{00000000-0008-0000-0B00-00003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6" name="Text Box 825">
          <a:extLst>
            <a:ext uri="{FF2B5EF4-FFF2-40B4-BE49-F238E27FC236}">
              <a16:creationId xmlns:a16="http://schemas.microsoft.com/office/drawing/2014/main" xmlns="" id="{00000000-0008-0000-0B00-00003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7" name="Text Box 826">
          <a:extLst>
            <a:ext uri="{FF2B5EF4-FFF2-40B4-BE49-F238E27FC236}">
              <a16:creationId xmlns:a16="http://schemas.microsoft.com/office/drawing/2014/main" xmlns="" id="{00000000-0008-0000-0B00-00003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8" name="Text Box 827">
          <a:extLst>
            <a:ext uri="{FF2B5EF4-FFF2-40B4-BE49-F238E27FC236}">
              <a16:creationId xmlns:a16="http://schemas.microsoft.com/office/drawing/2014/main" xmlns="" id="{00000000-0008-0000-0B00-00003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29" name="Text Box 828">
          <a:extLst>
            <a:ext uri="{FF2B5EF4-FFF2-40B4-BE49-F238E27FC236}">
              <a16:creationId xmlns:a16="http://schemas.microsoft.com/office/drawing/2014/main" xmlns="" id="{00000000-0008-0000-0B00-00003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0" name="Text Box 829">
          <a:extLst>
            <a:ext uri="{FF2B5EF4-FFF2-40B4-BE49-F238E27FC236}">
              <a16:creationId xmlns:a16="http://schemas.microsoft.com/office/drawing/2014/main" xmlns="" id="{00000000-0008-0000-0B00-00003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1" name="Text Box 830">
          <a:extLst>
            <a:ext uri="{FF2B5EF4-FFF2-40B4-BE49-F238E27FC236}">
              <a16:creationId xmlns:a16="http://schemas.microsoft.com/office/drawing/2014/main" xmlns="" id="{00000000-0008-0000-0B00-00003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2" name="Text Box 831">
          <a:extLst>
            <a:ext uri="{FF2B5EF4-FFF2-40B4-BE49-F238E27FC236}">
              <a16:creationId xmlns:a16="http://schemas.microsoft.com/office/drawing/2014/main" xmlns="" id="{00000000-0008-0000-0B00-00004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3" name="Text Box 832">
          <a:extLst>
            <a:ext uri="{FF2B5EF4-FFF2-40B4-BE49-F238E27FC236}">
              <a16:creationId xmlns:a16="http://schemas.microsoft.com/office/drawing/2014/main" xmlns="" id="{00000000-0008-0000-0B00-00004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4" name="Text Box 833">
          <a:extLst>
            <a:ext uri="{FF2B5EF4-FFF2-40B4-BE49-F238E27FC236}">
              <a16:creationId xmlns:a16="http://schemas.microsoft.com/office/drawing/2014/main" xmlns="" id="{00000000-0008-0000-0B00-00004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5" name="Text Box 834">
          <a:extLst>
            <a:ext uri="{FF2B5EF4-FFF2-40B4-BE49-F238E27FC236}">
              <a16:creationId xmlns:a16="http://schemas.microsoft.com/office/drawing/2014/main" xmlns="" id="{00000000-0008-0000-0B00-00004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6" name="Text Box 835">
          <a:extLst>
            <a:ext uri="{FF2B5EF4-FFF2-40B4-BE49-F238E27FC236}">
              <a16:creationId xmlns:a16="http://schemas.microsoft.com/office/drawing/2014/main" xmlns="" id="{00000000-0008-0000-0B00-00004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7" name="Text Box 836">
          <a:extLst>
            <a:ext uri="{FF2B5EF4-FFF2-40B4-BE49-F238E27FC236}">
              <a16:creationId xmlns:a16="http://schemas.microsoft.com/office/drawing/2014/main" xmlns="" id="{00000000-0008-0000-0B00-00004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8" name="Text Box 837">
          <a:extLst>
            <a:ext uri="{FF2B5EF4-FFF2-40B4-BE49-F238E27FC236}">
              <a16:creationId xmlns:a16="http://schemas.microsoft.com/office/drawing/2014/main" xmlns="" id="{00000000-0008-0000-0B00-00004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39" name="Text Box 838">
          <a:extLst>
            <a:ext uri="{FF2B5EF4-FFF2-40B4-BE49-F238E27FC236}">
              <a16:creationId xmlns:a16="http://schemas.microsoft.com/office/drawing/2014/main" xmlns="" id="{00000000-0008-0000-0B00-00004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0" name="Text Box 839">
          <a:extLst>
            <a:ext uri="{FF2B5EF4-FFF2-40B4-BE49-F238E27FC236}">
              <a16:creationId xmlns:a16="http://schemas.microsoft.com/office/drawing/2014/main" xmlns="" id="{00000000-0008-0000-0B00-00004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1" name="Text Box 840">
          <a:extLst>
            <a:ext uri="{FF2B5EF4-FFF2-40B4-BE49-F238E27FC236}">
              <a16:creationId xmlns:a16="http://schemas.microsoft.com/office/drawing/2014/main" xmlns="" id="{00000000-0008-0000-0B00-00004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2" name="Text Box 841">
          <a:extLst>
            <a:ext uri="{FF2B5EF4-FFF2-40B4-BE49-F238E27FC236}">
              <a16:creationId xmlns:a16="http://schemas.microsoft.com/office/drawing/2014/main" xmlns="" id="{00000000-0008-0000-0B00-00004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3" name="Text Box 842">
          <a:extLst>
            <a:ext uri="{FF2B5EF4-FFF2-40B4-BE49-F238E27FC236}">
              <a16:creationId xmlns:a16="http://schemas.microsoft.com/office/drawing/2014/main" xmlns="" id="{00000000-0008-0000-0B00-00004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4" name="Text Box 843">
          <a:extLst>
            <a:ext uri="{FF2B5EF4-FFF2-40B4-BE49-F238E27FC236}">
              <a16:creationId xmlns:a16="http://schemas.microsoft.com/office/drawing/2014/main" xmlns="" id="{00000000-0008-0000-0B00-00004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5" name="Text Box 844">
          <a:extLst>
            <a:ext uri="{FF2B5EF4-FFF2-40B4-BE49-F238E27FC236}">
              <a16:creationId xmlns:a16="http://schemas.microsoft.com/office/drawing/2014/main" xmlns="" id="{00000000-0008-0000-0B00-00004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6" name="Text Box 845">
          <a:extLst>
            <a:ext uri="{FF2B5EF4-FFF2-40B4-BE49-F238E27FC236}">
              <a16:creationId xmlns:a16="http://schemas.microsoft.com/office/drawing/2014/main" xmlns="" id="{00000000-0008-0000-0B00-00004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7" name="Text Box 846">
          <a:extLst>
            <a:ext uri="{FF2B5EF4-FFF2-40B4-BE49-F238E27FC236}">
              <a16:creationId xmlns:a16="http://schemas.microsoft.com/office/drawing/2014/main" xmlns="" id="{00000000-0008-0000-0B00-00004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8" name="Text Box 847">
          <a:extLst>
            <a:ext uri="{FF2B5EF4-FFF2-40B4-BE49-F238E27FC236}">
              <a16:creationId xmlns:a16="http://schemas.microsoft.com/office/drawing/2014/main" xmlns="" id="{00000000-0008-0000-0B00-00005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49" name="Text Box 848">
          <a:extLst>
            <a:ext uri="{FF2B5EF4-FFF2-40B4-BE49-F238E27FC236}">
              <a16:creationId xmlns:a16="http://schemas.microsoft.com/office/drawing/2014/main" xmlns="" id="{00000000-0008-0000-0B00-00005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0" name="Text Box 849">
          <a:extLst>
            <a:ext uri="{FF2B5EF4-FFF2-40B4-BE49-F238E27FC236}">
              <a16:creationId xmlns:a16="http://schemas.microsoft.com/office/drawing/2014/main" xmlns="" id="{00000000-0008-0000-0B00-00005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1" name="Text Box 850">
          <a:extLst>
            <a:ext uri="{FF2B5EF4-FFF2-40B4-BE49-F238E27FC236}">
              <a16:creationId xmlns:a16="http://schemas.microsoft.com/office/drawing/2014/main" xmlns="" id="{00000000-0008-0000-0B00-00005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2" name="Text Box 851">
          <a:extLst>
            <a:ext uri="{FF2B5EF4-FFF2-40B4-BE49-F238E27FC236}">
              <a16:creationId xmlns:a16="http://schemas.microsoft.com/office/drawing/2014/main" xmlns="" id="{00000000-0008-0000-0B00-00005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3" name="Text Box 852">
          <a:extLst>
            <a:ext uri="{FF2B5EF4-FFF2-40B4-BE49-F238E27FC236}">
              <a16:creationId xmlns:a16="http://schemas.microsoft.com/office/drawing/2014/main" xmlns="" id="{00000000-0008-0000-0B00-00005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4" name="Text Box 853">
          <a:extLst>
            <a:ext uri="{FF2B5EF4-FFF2-40B4-BE49-F238E27FC236}">
              <a16:creationId xmlns:a16="http://schemas.microsoft.com/office/drawing/2014/main" xmlns="" id="{00000000-0008-0000-0B00-00005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5" name="Text Box 854">
          <a:extLst>
            <a:ext uri="{FF2B5EF4-FFF2-40B4-BE49-F238E27FC236}">
              <a16:creationId xmlns:a16="http://schemas.microsoft.com/office/drawing/2014/main" xmlns="" id="{00000000-0008-0000-0B00-00005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6" name="Text Box 855">
          <a:extLst>
            <a:ext uri="{FF2B5EF4-FFF2-40B4-BE49-F238E27FC236}">
              <a16:creationId xmlns:a16="http://schemas.microsoft.com/office/drawing/2014/main" xmlns="" id="{00000000-0008-0000-0B00-00005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7" name="Text Box 856">
          <a:extLst>
            <a:ext uri="{FF2B5EF4-FFF2-40B4-BE49-F238E27FC236}">
              <a16:creationId xmlns:a16="http://schemas.microsoft.com/office/drawing/2014/main" xmlns="" id="{00000000-0008-0000-0B00-00005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8" name="Text Box 857">
          <a:extLst>
            <a:ext uri="{FF2B5EF4-FFF2-40B4-BE49-F238E27FC236}">
              <a16:creationId xmlns:a16="http://schemas.microsoft.com/office/drawing/2014/main" xmlns="" id="{00000000-0008-0000-0B00-00005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59" name="Text Box 858">
          <a:extLst>
            <a:ext uri="{FF2B5EF4-FFF2-40B4-BE49-F238E27FC236}">
              <a16:creationId xmlns:a16="http://schemas.microsoft.com/office/drawing/2014/main" xmlns="" id="{00000000-0008-0000-0B00-00005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0" name="Text Box 859">
          <a:extLst>
            <a:ext uri="{FF2B5EF4-FFF2-40B4-BE49-F238E27FC236}">
              <a16:creationId xmlns:a16="http://schemas.microsoft.com/office/drawing/2014/main" xmlns="" id="{00000000-0008-0000-0B00-00005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1" name="Text Box 860">
          <a:extLst>
            <a:ext uri="{FF2B5EF4-FFF2-40B4-BE49-F238E27FC236}">
              <a16:creationId xmlns:a16="http://schemas.microsoft.com/office/drawing/2014/main" xmlns="" id="{00000000-0008-0000-0B00-00005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2" name="Text Box 861">
          <a:extLst>
            <a:ext uri="{FF2B5EF4-FFF2-40B4-BE49-F238E27FC236}">
              <a16:creationId xmlns:a16="http://schemas.microsoft.com/office/drawing/2014/main" xmlns="" id="{00000000-0008-0000-0B00-00005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3" name="Text Box 862">
          <a:extLst>
            <a:ext uri="{FF2B5EF4-FFF2-40B4-BE49-F238E27FC236}">
              <a16:creationId xmlns:a16="http://schemas.microsoft.com/office/drawing/2014/main" xmlns="" id="{00000000-0008-0000-0B00-00005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4" name="Text Box 863">
          <a:extLst>
            <a:ext uri="{FF2B5EF4-FFF2-40B4-BE49-F238E27FC236}">
              <a16:creationId xmlns:a16="http://schemas.microsoft.com/office/drawing/2014/main" xmlns="" id="{00000000-0008-0000-0B00-00006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5" name="Text Box 864">
          <a:extLst>
            <a:ext uri="{FF2B5EF4-FFF2-40B4-BE49-F238E27FC236}">
              <a16:creationId xmlns:a16="http://schemas.microsoft.com/office/drawing/2014/main" xmlns="" id="{00000000-0008-0000-0B00-00006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6" name="Text Box 865">
          <a:extLst>
            <a:ext uri="{FF2B5EF4-FFF2-40B4-BE49-F238E27FC236}">
              <a16:creationId xmlns:a16="http://schemas.microsoft.com/office/drawing/2014/main" xmlns="" id="{00000000-0008-0000-0B00-00006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7" name="Text Box 866">
          <a:extLst>
            <a:ext uri="{FF2B5EF4-FFF2-40B4-BE49-F238E27FC236}">
              <a16:creationId xmlns:a16="http://schemas.microsoft.com/office/drawing/2014/main" xmlns="" id="{00000000-0008-0000-0B00-00006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8" name="Text Box 867">
          <a:extLst>
            <a:ext uri="{FF2B5EF4-FFF2-40B4-BE49-F238E27FC236}">
              <a16:creationId xmlns:a16="http://schemas.microsoft.com/office/drawing/2014/main" xmlns="" id="{00000000-0008-0000-0B00-00006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69" name="Text Box 868">
          <a:extLst>
            <a:ext uri="{FF2B5EF4-FFF2-40B4-BE49-F238E27FC236}">
              <a16:creationId xmlns:a16="http://schemas.microsoft.com/office/drawing/2014/main" xmlns="" id="{00000000-0008-0000-0B00-00006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0" name="Text Box 869">
          <a:extLst>
            <a:ext uri="{FF2B5EF4-FFF2-40B4-BE49-F238E27FC236}">
              <a16:creationId xmlns:a16="http://schemas.microsoft.com/office/drawing/2014/main" xmlns="" id="{00000000-0008-0000-0B00-00006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1" name="Text Box 870">
          <a:extLst>
            <a:ext uri="{FF2B5EF4-FFF2-40B4-BE49-F238E27FC236}">
              <a16:creationId xmlns:a16="http://schemas.microsoft.com/office/drawing/2014/main" xmlns="" id="{00000000-0008-0000-0B00-00006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2" name="Text Box 871">
          <a:extLst>
            <a:ext uri="{FF2B5EF4-FFF2-40B4-BE49-F238E27FC236}">
              <a16:creationId xmlns:a16="http://schemas.microsoft.com/office/drawing/2014/main" xmlns="" id="{00000000-0008-0000-0B00-00006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3" name="Text Box 872">
          <a:extLst>
            <a:ext uri="{FF2B5EF4-FFF2-40B4-BE49-F238E27FC236}">
              <a16:creationId xmlns:a16="http://schemas.microsoft.com/office/drawing/2014/main" xmlns="" id="{00000000-0008-0000-0B00-00006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4" name="Text Box 873">
          <a:extLst>
            <a:ext uri="{FF2B5EF4-FFF2-40B4-BE49-F238E27FC236}">
              <a16:creationId xmlns:a16="http://schemas.microsoft.com/office/drawing/2014/main" xmlns="" id="{00000000-0008-0000-0B00-00006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5" name="Text Box 874">
          <a:extLst>
            <a:ext uri="{FF2B5EF4-FFF2-40B4-BE49-F238E27FC236}">
              <a16:creationId xmlns:a16="http://schemas.microsoft.com/office/drawing/2014/main" xmlns="" id="{00000000-0008-0000-0B00-00006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6" name="Text Box 875">
          <a:extLst>
            <a:ext uri="{FF2B5EF4-FFF2-40B4-BE49-F238E27FC236}">
              <a16:creationId xmlns:a16="http://schemas.microsoft.com/office/drawing/2014/main" xmlns="" id="{00000000-0008-0000-0B00-00006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7" name="Text Box 876">
          <a:extLst>
            <a:ext uri="{FF2B5EF4-FFF2-40B4-BE49-F238E27FC236}">
              <a16:creationId xmlns:a16="http://schemas.microsoft.com/office/drawing/2014/main" xmlns="" id="{00000000-0008-0000-0B00-00006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8" name="Text Box 877">
          <a:extLst>
            <a:ext uri="{FF2B5EF4-FFF2-40B4-BE49-F238E27FC236}">
              <a16:creationId xmlns:a16="http://schemas.microsoft.com/office/drawing/2014/main" xmlns="" id="{00000000-0008-0000-0B00-00006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79" name="Text Box 878">
          <a:extLst>
            <a:ext uri="{FF2B5EF4-FFF2-40B4-BE49-F238E27FC236}">
              <a16:creationId xmlns:a16="http://schemas.microsoft.com/office/drawing/2014/main" xmlns="" id="{00000000-0008-0000-0B00-00006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0" name="Text Box 879">
          <a:extLst>
            <a:ext uri="{FF2B5EF4-FFF2-40B4-BE49-F238E27FC236}">
              <a16:creationId xmlns:a16="http://schemas.microsoft.com/office/drawing/2014/main" xmlns="" id="{00000000-0008-0000-0B00-00007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1" name="Text Box 880">
          <a:extLst>
            <a:ext uri="{FF2B5EF4-FFF2-40B4-BE49-F238E27FC236}">
              <a16:creationId xmlns:a16="http://schemas.microsoft.com/office/drawing/2014/main" xmlns="" id="{00000000-0008-0000-0B00-00007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2" name="Text Box 881">
          <a:extLst>
            <a:ext uri="{FF2B5EF4-FFF2-40B4-BE49-F238E27FC236}">
              <a16:creationId xmlns:a16="http://schemas.microsoft.com/office/drawing/2014/main" xmlns="" id="{00000000-0008-0000-0B00-00007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3" name="Text Box 882">
          <a:extLst>
            <a:ext uri="{FF2B5EF4-FFF2-40B4-BE49-F238E27FC236}">
              <a16:creationId xmlns:a16="http://schemas.microsoft.com/office/drawing/2014/main" xmlns="" id="{00000000-0008-0000-0B00-00007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4" name="Text Box 883">
          <a:extLst>
            <a:ext uri="{FF2B5EF4-FFF2-40B4-BE49-F238E27FC236}">
              <a16:creationId xmlns:a16="http://schemas.microsoft.com/office/drawing/2014/main" xmlns="" id="{00000000-0008-0000-0B00-00007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5" name="Text Box 884">
          <a:extLst>
            <a:ext uri="{FF2B5EF4-FFF2-40B4-BE49-F238E27FC236}">
              <a16:creationId xmlns:a16="http://schemas.microsoft.com/office/drawing/2014/main" xmlns="" id="{00000000-0008-0000-0B00-00007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6" name="Text Box 885">
          <a:extLst>
            <a:ext uri="{FF2B5EF4-FFF2-40B4-BE49-F238E27FC236}">
              <a16:creationId xmlns:a16="http://schemas.microsoft.com/office/drawing/2014/main" xmlns="" id="{00000000-0008-0000-0B00-00007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7" name="Text Box 886">
          <a:extLst>
            <a:ext uri="{FF2B5EF4-FFF2-40B4-BE49-F238E27FC236}">
              <a16:creationId xmlns:a16="http://schemas.microsoft.com/office/drawing/2014/main" xmlns="" id="{00000000-0008-0000-0B00-00007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8" name="Text Box 887">
          <a:extLst>
            <a:ext uri="{FF2B5EF4-FFF2-40B4-BE49-F238E27FC236}">
              <a16:creationId xmlns:a16="http://schemas.microsoft.com/office/drawing/2014/main" xmlns="" id="{00000000-0008-0000-0B00-00007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89" name="Text Box 888">
          <a:extLst>
            <a:ext uri="{FF2B5EF4-FFF2-40B4-BE49-F238E27FC236}">
              <a16:creationId xmlns:a16="http://schemas.microsoft.com/office/drawing/2014/main" xmlns="" id="{00000000-0008-0000-0B00-00007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0" name="Text Box 889">
          <a:extLst>
            <a:ext uri="{FF2B5EF4-FFF2-40B4-BE49-F238E27FC236}">
              <a16:creationId xmlns:a16="http://schemas.microsoft.com/office/drawing/2014/main" xmlns="" id="{00000000-0008-0000-0B00-00007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1" name="Text Box 890">
          <a:extLst>
            <a:ext uri="{FF2B5EF4-FFF2-40B4-BE49-F238E27FC236}">
              <a16:creationId xmlns:a16="http://schemas.microsoft.com/office/drawing/2014/main" xmlns="" id="{00000000-0008-0000-0B00-00007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2" name="Text Box 891">
          <a:extLst>
            <a:ext uri="{FF2B5EF4-FFF2-40B4-BE49-F238E27FC236}">
              <a16:creationId xmlns:a16="http://schemas.microsoft.com/office/drawing/2014/main" xmlns="" id="{00000000-0008-0000-0B00-00007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3" name="Text Box 892">
          <a:extLst>
            <a:ext uri="{FF2B5EF4-FFF2-40B4-BE49-F238E27FC236}">
              <a16:creationId xmlns:a16="http://schemas.microsoft.com/office/drawing/2014/main" xmlns="" id="{00000000-0008-0000-0B00-00007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4" name="Text Box 893">
          <a:extLst>
            <a:ext uri="{FF2B5EF4-FFF2-40B4-BE49-F238E27FC236}">
              <a16:creationId xmlns:a16="http://schemas.microsoft.com/office/drawing/2014/main" xmlns="" id="{00000000-0008-0000-0B00-00007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5" name="Text Box 894">
          <a:extLst>
            <a:ext uri="{FF2B5EF4-FFF2-40B4-BE49-F238E27FC236}">
              <a16:creationId xmlns:a16="http://schemas.microsoft.com/office/drawing/2014/main" xmlns="" id="{00000000-0008-0000-0B00-00007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6" name="Text Box 895">
          <a:extLst>
            <a:ext uri="{FF2B5EF4-FFF2-40B4-BE49-F238E27FC236}">
              <a16:creationId xmlns:a16="http://schemas.microsoft.com/office/drawing/2014/main" xmlns="" id="{00000000-0008-0000-0B00-00008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7" name="Text Box 896">
          <a:extLst>
            <a:ext uri="{FF2B5EF4-FFF2-40B4-BE49-F238E27FC236}">
              <a16:creationId xmlns:a16="http://schemas.microsoft.com/office/drawing/2014/main" xmlns="" id="{00000000-0008-0000-0B00-00008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8" name="Text Box 897">
          <a:extLst>
            <a:ext uri="{FF2B5EF4-FFF2-40B4-BE49-F238E27FC236}">
              <a16:creationId xmlns:a16="http://schemas.microsoft.com/office/drawing/2014/main" xmlns="" id="{00000000-0008-0000-0B00-00008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899" name="Text Box 898">
          <a:extLst>
            <a:ext uri="{FF2B5EF4-FFF2-40B4-BE49-F238E27FC236}">
              <a16:creationId xmlns:a16="http://schemas.microsoft.com/office/drawing/2014/main" xmlns="" id="{00000000-0008-0000-0B00-00008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0" name="Text Box 1">
          <a:extLst>
            <a:ext uri="{FF2B5EF4-FFF2-40B4-BE49-F238E27FC236}">
              <a16:creationId xmlns:a16="http://schemas.microsoft.com/office/drawing/2014/main" xmlns="" id="{00000000-0008-0000-0B00-00008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1" name="Text Box 2">
          <a:extLst>
            <a:ext uri="{FF2B5EF4-FFF2-40B4-BE49-F238E27FC236}">
              <a16:creationId xmlns:a16="http://schemas.microsoft.com/office/drawing/2014/main" xmlns="" id="{00000000-0008-0000-0B00-00008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2" name="Text Box 3">
          <a:extLst>
            <a:ext uri="{FF2B5EF4-FFF2-40B4-BE49-F238E27FC236}">
              <a16:creationId xmlns:a16="http://schemas.microsoft.com/office/drawing/2014/main" xmlns="" id="{00000000-0008-0000-0B00-00008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3" name="Text Box 4">
          <a:extLst>
            <a:ext uri="{FF2B5EF4-FFF2-40B4-BE49-F238E27FC236}">
              <a16:creationId xmlns:a16="http://schemas.microsoft.com/office/drawing/2014/main" xmlns="" id="{00000000-0008-0000-0B00-00008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4" name="Text Box 5">
          <a:extLst>
            <a:ext uri="{FF2B5EF4-FFF2-40B4-BE49-F238E27FC236}">
              <a16:creationId xmlns:a16="http://schemas.microsoft.com/office/drawing/2014/main" xmlns="" id="{00000000-0008-0000-0B00-00008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5" name="Text Box 6">
          <a:extLst>
            <a:ext uri="{FF2B5EF4-FFF2-40B4-BE49-F238E27FC236}">
              <a16:creationId xmlns:a16="http://schemas.microsoft.com/office/drawing/2014/main" xmlns="" id="{00000000-0008-0000-0B00-00008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6" name="Text Box 7">
          <a:extLst>
            <a:ext uri="{FF2B5EF4-FFF2-40B4-BE49-F238E27FC236}">
              <a16:creationId xmlns:a16="http://schemas.microsoft.com/office/drawing/2014/main" xmlns="" id="{00000000-0008-0000-0B00-00008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7" name="Text Box 8">
          <a:extLst>
            <a:ext uri="{FF2B5EF4-FFF2-40B4-BE49-F238E27FC236}">
              <a16:creationId xmlns:a16="http://schemas.microsoft.com/office/drawing/2014/main" xmlns="" id="{00000000-0008-0000-0B00-00008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8" name="Text Box 9">
          <a:extLst>
            <a:ext uri="{FF2B5EF4-FFF2-40B4-BE49-F238E27FC236}">
              <a16:creationId xmlns:a16="http://schemas.microsoft.com/office/drawing/2014/main" xmlns="" id="{00000000-0008-0000-0B00-00008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09" name="Text Box 10">
          <a:extLst>
            <a:ext uri="{FF2B5EF4-FFF2-40B4-BE49-F238E27FC236}">
              <a16:creationId xmlns:a16="http://schemas.microsoft.com/office/drawing/2014/main" xmlns="" id="{00000000-0008-0000-0B00-00008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0" name="Text Box 11">
          <a:extLst>
            <a:ext uri="{FF2B5EF4-FFF2-40B4-BE49-F238E27FC236}">
              <a16:creationId xmlns:a16="http://schemas.microsoft.com/office/drawing/2014/main" xmlns="" id="{00000000-0008-0000-0B00-00008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1" name="Text Box 12">
          <a:extLst>
            <a:ext uri="{FF2B5EF4-FFF2-40B4-BE49-F238E27FC236}">
              <a16:creationId xmlns:a16="http://schemas.microsoft.com/office/drawing/2014/main" xmlns="" id="{00000000-0008-0000-0B00-00008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2" name="Text Box 13">
          <a:extLst>
            <a:ext uri="{FF2B5EF4-FFF2-40B4-BE49-F238E27FC236}">
              <a16:creationId xmlns:a16="http://schemas.microsoft.com/office/drawing/2014/main" xmlns="" id="{00000000-0008-0000-0B00-00009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3" name="Text Box 14">
          <a:extLst>
            <a:ext uri="{FF2B5EF4-FFF2-40B4-BE49-F238E27FC236}">
              <a16:creationId xmlns:a16="http://schemas.microsoft.com/office/drawing/2014/main" xmlns="" id="{00000000-0008-0000-0B00-00009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4" name="Text Box 15">
          <a:extLst>
            <a:ext uri="{FF2B5EF4-FFF2-40B4-BE49-F238E27FC236}">
              <a16:creationId xmlns:a16="http://schemas.microsoft.com/office/drawing/2014/main" xmlns="" id="{00000000-0008-0000-0B00-00009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5" name="Text Box 16">
          <a:extLst>
            <a:ext uri="{FF2B5EF4-FFF2-40B4-BE49-F238E27FC236}">
              <a16:creationId xmlns:a16="http://schemas.microsoft.com/office/drawing/2014/main" xmlns="" id="{00000000-0008-0000-0B00-00009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6" name="Text Box 17">
          <a:extLst>
            <a:ext uri="{FF2B5EF4-FFF2-40B4-BE49-F238E27FC236}">
              <a16:creationId xmlns:a16="http://schemas.microsoft.com/office/drawing/2014/main" xmlns="" id="{00000000-0008-0000-0B00-00009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7" name="Text Box 18">
          <a:extLst>
            <a:ext uri="{FF2B5EF4-FFF2-40B4-BE49-F238E27FC236}">
              <a16:creationId xmlns:a16="http://schemas.microsoft.com/office/drawing/2014/main" xmlns="" id="{00000000-0008-0000-0B00-00009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8" name="Text Box 19">
          <a:extLst>
            <a:ext uri="{FF2B5EF4-FFF2-40B4-BE49-F238E27FC236}">
              <a16:creationId xmlns:a16="http://schemas.microsoft.com/office/drawing/2014/main" xmlns="" id="{00000000-0008-0000-0B00-00009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19" name="Text Box 20">
          <a:extLst>
            <a:ext uri="{FF2B5EF4-FFF2-40B4-BE49-F238E27FC236}">
              <a16:creationId xmlns:a16="http://schemas.microsoft.com/office/drawing/2014/main" xmlns="" id="{00000000-0008-0000-0B00-00009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0" name="Text Box 21">
          <a:extLst>
            <a:ext uri="{FF2B5EF4-FFF2-40B4-BE49-F238E27FC236}">
              <a16:creationId xmlns:a16="http://schemas.microsoft.com/office/drawing/2014/main" xmlns="" id="{00000000-0008-0000-0B00-00009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1" name="Text Box 22">
          <a:extLst>
            <a:ext uri="{FF2B5EF4-FFF2-40B4-BE49-F238E27FC236}">
              <a16:creationId xmlns:a16="http://schemas.microsoft.com/office/drawing/2014/main" xmlns="" id="{00000000-0008-0000-0B00-00009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2" name="Text Box 23">
          <a:extLst>
            <a:ext uri="{FF2B5EF4-FFF2-40B4-BE49-F238E27FC236}">
              <a16:creationId xmlns:a16="http://schemas.microsoft.com/office/drawing/2014/main" xmlns="" id="{00000000-0008-0000-0B00-00009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3" name="Text Box 24">
          <a:extLst>
            <a:ext uri="{FF2B5EF4-FFF2-40B4-BE49-F238E27FC236}">
              <a16:creationId xmlns:a16="http://schemas.microsoft.com/office/drawing/2014/main" xmlns="" id="{00000000-0008-0000-0B00-00009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4" name="Text Box 25">
          <a:extLst>
            <a:ext uri="{FF2B5EF4-FFF2-40B4-BE49-F238E27FC236}">
              <a16:creationId xmlns:a16="http://schemas.microsoft.com/office/drawing/2014/main" xmlns="" id="{00000000-0008-0000-0B00-00009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5" name="Text Box 26">
          <a:extLst>
            <a:ext uri="{FF2B5EF4-FFF2-40B4-BE49-F238E27FC236}">
              <a16:creationId xmlns:a16="http://schemas.microsoft.com/office/drawing/2014/main" xmlns="" id="{00000000-0008-0000-0B00-00009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6" name="Text Box 27">
          <a:extLst>
            <a:ext uri="{FF2B5EF4-FFF2-40B4-BE49-F238E27FC236}">
              <a16:creationId xmlns:a16="http://schemas.microsoft.com/office/drawing/2014/main" xmlns="" id="{00000000-0008-0000-0B00-00009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7" name="Text Box 28">
          <a:extLst>
            <a:ext uri="{FF2B5EF4-FFF2-40B4-BE49-F238E27FC236}">
              <a16:creationId xmlns:a16="http://schemas.microsoft.com/office/drawing/2014/main" xmlns="" id="{00000000-0008-0000-0B00-00009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8" name="Text Box 29">
          <a:extLst>
            <a:ext uri="{FF2B5EF4-FFF2-40B4-BE49-F238E27FC236}">
              <a16:creationId xmlns:a16="http://schemas.microsoft.com/office/drawing/2014/main" xmlns="" id="{00000000-0008-0000-0B00-0000A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29" name="Text Box 30">
          <a:extLst>
            <a:ext uri="{FF2B5EF4-FFF2-40B4-BE49-F238E27FC236}">
              <a16:creationId xmlns:a16="http://schemas.microsoft.com/office/drawing/2014/main" xmlns="" id="{00000000-0008-0000-0B00-0000A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0" name="Text Box 31">
          <a:extLst>
            <a:ext uri="{FF2B5EF4-FFF2-40B4-BE49-F238E27FC236}">
              <a16:creationId xmlns:a16="http://schemas.microsoft.com/office/drawing/2014/main" xmlns="" id="{00000000-0008-0000-0B00-0000A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1" name="Text Box 32">
          <a:extLst>
            <a:ext uri="{FF2B5EF4-FFF2-40B4-BE49-F238E27FC236}">
              <a16:creationId xmlns:a16="http://schemas.microsoft.com/office/drawing/2014/main" xmlns="" id="{00000000-0008-0000-0B00-0000A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2" name="Text Box 33">
          <a:extLst>
            <a:ext uri="{FF2B5EF4-FFF2-40B4-BE49-F238E27FC236}">
              <a16:creationId xmlns:a16="http://schemas.microsoft.com/office/drawing/2014/main" xmlns="" id="{00000000-0008-0000-0B00-0000A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3" name="Text Box 34">
          <a:extLst>
            <a:ext uri="{FF2B5EF4-FFF2-40B4-BE49-F238E27FC236}">
              <a16:creationId xmlns:a16="http://schemas.microsoft.com/office/drawing/2014/main" xmlns="" id="{00000000-0008-0000-0B00-0000A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4" name="Text Box 35">
          <a:extLst>
            <a:ext uri="{FF2B5EF4-FFF2-40B4-BE49-F238E27FC236}">
              <a16:creationId xmlns:a16="http://schemas.microsoft.com/office/drawing/2014/main" xmlns="" id="{00000000-0008-0000-0B00-0000A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5" name="Text Box 36">
          <a:extLst>
            <a:ext uri="{FF2B5EF4-FFF2-40B4-BE49-F238E27FC236}">
              <a16:creationId xmlns:a16="http://schemas.microsoft.com/office/drawing/2014/main" xmlns="" id="{00000000-0008-0000-0B00-0000A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6" name="Text Box 37">
          <a:extLst>
            <a:ext uri="{FF2B5EF4-FFF2-40B4-BE49-F238E27FC236}">
              <a16:creationId xmlns:a16="http://schemas.microsoft.com/office/drawing/2014/main" xmlns="" id="{00000000-0008-0000-0B00-0000A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7" name="Text Box 38">
          <a:extLst>
            <a:ext uri="{FF2B5EF4-FFF2-40B4-BE49-F238E27FC236}">
              <a16:creationId xmlns:a16="http://schemas.microsoft.com/office/drawing/2014/main" xmlns="" id="{00000000-0008-0000-0B00-0000A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8" name="Text Box 39">
          <a:extLst>
            <a:ext uri="{FF2B5EF4-FFF2-40B4-BE49-F238E27FC236}">
              <a16:creationId xmlns:a16="http://schemas.microsoft.com/office/drawing/2014/main" xmlns="" id="{00000000-0008-0000-0B00-0000A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39" name="Text Box 40">
          <a:extLst>
            <a:ext uri="{FF2B5EF4-FFF2-40B4-BE49-F238E27FC236}">
              <a16:creationId xmlns:a16="http://schemas.microsoft.com/office/drawing/2014/main" xmlns="" id="{00000000-0008-0000-0B00-0000A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0" name="Text Box 41">
          <a:extLst>
            <a:ext uri="{FF2B5EF4-FFF2-40B4-BE49-F238E27FC236}">
              <a16:creationId xmlns:a16="http://schemas.microsoft.com/office/drawing/2014/main" xmlns="" id="{00000000-0008-0000-0B00-0000A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1" name="Text Box 42">
          <a:extLst>
            <a:ext uri="{FF2B5EF4-FFF2-40B4-BE49-F238E27FC236}">
              <a16:creationId xmlns:a16="http://schemas.microsoft.com/office/drawing/2014/main" xmlns="" id="{00000000-0008-0000-0B00-0000A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2" name="Text Box 43">
          <a:extLst>
            <a:ext uri="{FF2B5EF4-FFF2-40B4-BE49-F238E27FC236}">
              <a16:creationId xmlns:a16="http://schemas.microsoft.com/office/drawing/2014/main" xmlns="" id="{00000000-0008-0000-0B00-0000A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3" name="Text Box 44">
          <a:extLst>
            <a:ext uri="{FF2B5EF4-FFF2-40B4-BE49-F238E27FC236}">
              <a16:creationId xmlns:a16="http://schemas.microsoft.com/office/drawing/2014/main" xmlns="" id="{00000000-0008-0000-0B00-0000A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4" name="Text Box 45">
          <a:extLst>
            <a:ext uri="{FF2B5EF4-FFF2-40B4-BE49-F238E27FC236}">
              <a16:creationId xmlns:a16="http://schemas.microsoft.com/office/drawing/2014/main" xmlns="" id="{00000000-0008-0000-0B00-0000B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5" name="Text Box 46">
          <a:extLst>
            <a:ext uri="{FF2B5EF4-FFF2-40B4-BE49-F238E27FC236}">
              <a16:creationId xmlns:a16="http://schemas.microsoft.com/office/drawing/2014/main" xmlns="" id="{00000000-0008-0000-0B00-0000B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6" name="Text Box 47">
          <a:extLst>
            <a:ext uri="{FF2B5EF4-FFF2-40B4-BE49-F238E27FC236}">
              <a16:creationId xmlns:a16="http://schemas.microsoft.com/office/drawing/2014/main" xmlns="" id="{00000000-0008-0000-0B00-0000B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7" name="Text Box 48">
          <a:extLst>
            <a:ext uri="{FF2B5EF4-FFF2-40B4-BE49-F238E27FC236}">
              <a16:creationId xmlns:a16="http://schemas.microsoft.com/office/drawing/2014/main" xmlns="" id="{00000000-0008-0000-0B00-0000B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8" name="Text Box 49">
          <a:extLst>
            <a:ext uri="{FF2B5EF4-FFF2-40B4-BE49-F238E27FC236}">
              <a16:creationId xmlns:a16="http://schemas.microsoft.com/office/drawing/2014/main" xmlns="" id="{00000000-0008-0000-0B00-0000B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49" name="Text Box 50">
          <a:extLst>
            <a:ext uri="{FF2B5EF4-FFF2-40B4-BE49-F238E27FC236}">
              <a16:creationId xmlns:a16="http://schemas.microsoft.com/office/drawing/2014/main" xmlns="" id="{00000000-0008-0000-0B00-0000B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0" name="Text Box 51">
          <a:extLst>
            <a:ext uri="{FF2B5EF4-FFF2-40B4-BE49-F238E27FC236}">
              <a16:creationId xmlns:a16="http://schemas.microsoft.com/office/drawing/2014/main" xmlns="" id="{00000000-0008-0000-0B00-0000B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1" name="Text Box 52">
          <a:extLst>
            <a:ext uri="{FF2B5EF4-FFF2-40B4-BE49-F238E27FC236}">
              <a16:creationId xmlns:a16="http://schemas.microsoft.com/office/drawing/2014/main" xmlns="" id="{00000000-0008-0000-0B00-0000B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2" name="Text Box 53">
          <a:extLst>
            <a:ext uri="{FF2B5EF4-FFF2-40B4-BE49-F238E27FC236}">
              <a16:creationId xmlns:a16="http://schemas.microsoft.com/office/drawing/2014/main" xmlns="" id="{00000000-0008-0000-0B00-0000B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3" name="Text Box 54">
          <a:extLst>
            <a:ext uri="{FF2B5EF4-FFF2-40B4-BE49-F238E27FC236}">
              <a16:creationId xmlns:a16="http://schemas.microsoft.com/office/drawing/2014/main" xmlns="" id="{00000000-0008-0000-0B00-0000B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4" name="Text Box 55">
          <a:extLst>
            <a:ext uri="{FF2B5EF4-FFF2-40B4-BE49-F238E27FC236}">
              <a16:creationId xmlns:a16="http://schemas.microsoft.com/office/drawing/2014/main" xmlns="" id="{00000000-0008-0000-0B00-0000B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5" name="Text Box 56">
          <a:extLst>
            <a:ext uri="{FF2B5EF4-FFF2-40B4-BE49-F238E27FC236}">
              <a16:creationId xmlns:a16="http://schemas.microsoft.com/office/drawing/2014/main" xmlns="" id="{00000000-0008-0000-0B00-0000B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6" name="Text Box 57">
          <a:extLst>
            <a:ext uri="{FF2B5EF4-FFF2-40B4-BE49-F238E27FC236}">
              <a16:creationId xmlns:a16="http://schemas.microsoft.com/office/drawing/2014/main" xmlns="" id="{00000000-0008-0000-0B00-0000B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7" name="Text Box 58">
          <a:extLst>
            <a:ext uri="{FF2B5EF4-FFF2-40B4-BE49-F238E27FC236}">
              <a16:creationId xmlns:a16="http://schemas.microsoft.com/office/drawing/2014/main" xmlns="" id="{00000000-0008-0000-0B00-0000B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8" name="Text Box 59">
          <a:extLst>
            <a:ext uri="{FF2B5EF4-FFF2-40B4-BE49-F238E27FC236}">
              <a16:creationId xmlns:a16="http://schemas.microsoft.com/office/drawing/2014/main" xmlns="" id="{00000000-0008-0000-0B00-0000B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59" name="Text Box 60">
          <a:extLst>
            <a:ext uri="{FF2B5EF4-FFF2-40B4-BE49-F238E27FC236}">
              <a16:creationId xmlns:a16="http://schemas.microsoft.com/office/drawing/2014/main" xmlns="" id="{00000000-0008-0000-0B00-0000B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0" name="Text Box 61">
          <a:extLst>
            <a:ext uri="{FF2B5EF4-FFF2-40B4-BE49-F238E27FC236}">
              <a16:creationId xmlns:a16="http://schemas.microsoft.com/office/drawing/2014/main" xmlns="" id="{00000000-0008-0000-0B00-0000C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1" name="Text Box 62">
          <a:extLst>
            <a:ext uri="{FF2B5EF4-FFF2-40B4-BE49-F238E27FC236}">
              <a16:creationId xmlns:a16="http://schemas.microsoft.com/office/drawing/2014/main" xmlns="" id="{00000000-0008-0000-0B00-0000C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2" name="Text Box 63">
          <a:extLst>
            <a:ext uri="{FF2B5EF4-FFF2-40B4-BE49-F238E27FC236}">
              <a16:creationId xmlns:a16="http://schemas.microsoft.com/office/drawing/2014/main" xmlns="" id="{00000000-0008-0000-0B00-0000C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3" name="Text Box 64">
          <a:extLst>
            <a:ext uri="{FF2B5EF4-FFF2-40B4-BE49-F238E27FC236}">
              <a16:creationId xmlns:a16="http://schemas.microsoft.com/office/drawing/2014/main" xmlns="" id="{00000000-0008-0000-0B00-0000C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4" name="Text Box 65">
          <a:extLst>
            <a:ext uri="{FF2B5EF4-FFF2-40B4-BE49-F238E27FC236}">
              <a16:creationId xmlns:a16="http://schemas.microsoft.com/office/drawing/2014/main" xmlns="" id="{00000000-0008-0000-0B00-0000C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5" name="Text Box 66">
          <a:extLst>
            <a:ext uri="{FF2B5EF4-FFF2-40B4-BE49-F238E27FC236}">
              <a16:creationId xmlns:a16="http://schemas.microsoft.com/office/drawing/2014/main" xmlns="" id="{00000000-0008-0000-0B00-0000C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6" name="Text Box 67">
          <a:extLst>
            <a:ext uri="{FF2B5EF4-FFF2-40B4-BE49-F238E27FC236}">
              <a16:creationId xmlns:a16="http://schemas.microsoft.com/office/drawing/2014/main" xmlns="" id="{00000000-0008-0000-0B00-0000C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7" name="Text Box 68">
          <a:extLst>
            <a:ext uri="{FF2B5EF4-FFF2-40B4-BE49-F238E27FC236}">
              <a16:creationId xmlns:a16="http://schemas.microsoft.com/office/drawing/2014/main" xmlns="" id="{00000000-0008-0000-0B00-0000C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8" name="Text Box 69">
          <a:extLst>
            <a:ext uri="{FF2B5EF4-FFF2-40B4-BE49-F238E27FC236}">
              <a16:creationId xmlns:a16="http://schemas.microsoft.com/office/drawing/2014/main" xmlns="" id="{00000000-0008-0000-0B00-0000C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69" name="Text Box 70">
          <a:extLst>
            <a:ext uri="{FF2B5EF4-FFF2-40B4-BE49-F238E27FC236}">
              <a16:creationId xmlns:a16="http://schemas.microsoft.com/office/drawing/2014/main" xmlns="" id="{00000000-0008-0000-0B00-0000C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0" name="Text Box 71">
          <a:extLst>
            <a:ext uri="{FF2B5EF4-FFF2-40B4-BE49-F238E27FC236}">
              <a16:creationId xmlns:a16="http://schemas.microsoft.com/office/drawing/2014/main" xmlns="" id="{00000000-0008-0000-0B00-0000C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1" name="Text Box 72">
          <a:extLst>
            <a:ext uri="{FF2B5EF4-FFF2-40B4-BE49-F238E27FC236}">
              <a16:creationId xmlns:a16="http://schemas.microsoft.com/office/drawing/2014/main" xmlns="" id="{00000000-0008-0000-0B00-0000C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2" name="Text Box 73">
          <a:extLst>
            <a:ext uri="{FF2B5EF4-FFF2-40B4-BE49-F238E27FC236}">
              <a16:creationId xmlns:a16="http://schemas.microsoft.com/office/drawing/2014/main" xmlns="" id="{00000000-0008-0000-0B00-0000C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3" name="Text Box 74">
          <a:extLst>
            <a:ext uri="{FF2B5EF4-FFF2-40B4-BE49-F238E27FC236}">
              <a16:creationId xmlns:a16="http://schemas.microsoft.com/office/drawing/2014/main" xmlns="" id="{00000000-0008-0000-0B00-0000C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4" name="Text Box 75">
          <a:extLst>
            <a:ext uri="{FF2B5EF4-FFF2-40B4-BE49-F238E27FC236}">
              <a16:creationId xmlns:a16="http://schemas.microsoft.com/office/drawing/2014/main" xmlns="" id="{00000000-0008-0000-0B00-0000C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5" name="Text Box 76">
          <a:extLst>
            <a:ext uri="{FF2B5EF4-FFF2-40B4-BE49-F238E27FC236}">
              <a16:creationId xmlns:a16="http://schemas.microsoft.com/office/drawing/2014/main" xmlns="" id="{00000000-0008-0000-0B00-0000C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6" name="Text Box 77">
          <a:extLst>
            <a:ext uri="{FF2B5EF4-FFF2-40B4-BE49-F238E27FC236}">
              <a16:creationId xmlns:a16="http://schemas.microsoft.com/office/drawing/2014/main" xmlns="" id="{00000000-0008-0000-0B00-0000D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7" name="Text Box 78">
          <a:extLst>
            <a:ext uri="{FF2B5EF4-FFF2-40B4-BE49-F238E27FC236}">
              <a16:creationId xmlns:a16="http://schemas.microsoft.com/office/drawing/2014/main" xmlns="" id="{00000000-0008-0000-0B00-0000D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8" name="Text Box 79">
          <a:extLst>
            <a:ext uri="{FF2B5EF4-FFF2-40B4-BE49-F238E27FC236}">
              <a16:creationId xmlns:a16="http://schemas.microsoft.com/office/drawing/2014/main" xmlns="" id="{00000000-0008-0000-0B00-0000D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79" name="Text Box 80">
          <a:extLst>
            <a:ext uri="{FF2B5EF4-FFF2-40B4-BE49-F238E27FC236}">
              <a16:creationId xmlns:a16="http://schemas.microsoft.com/office/drawing/2014/main" xmlns="" id="{00000000-0008-0000-0B00-0000D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0" name="Text Box 81">
          <a:extLst>
            <a:ext uri="{FF2B5EF4-FFF2-40B4-BE49-F238E27FC236}">
              <a16:creationId xmlns:a16="http://schemas.microsoft.com/office/drawing/2014/main" xmlns="" id="{00000000-0008-0000-0B00-0000D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1" name="Text Box 82">
          <a:extLst>
            <a:ext uri="{FF2B5EF4-FFF2-40B4-BE49-F238E27FC236}">
              <a16:creationId xmlns:a16="http://schemas.microsoft.com/office/drawing/2014/main" xmlns="" id="{00000000-0008-0000-0B00-0000D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2" name="Text Box 83">
          <a:extLst>
            <a:ext uri="{FF2B5EF4-FFF2-40B4-BE49-F238E27FC236}">
              <a16:creationId xmlns:a16="http://schemas.microsoft.com/office/drawing/2014/main" xmlns="" id="{00000000-0008-0000-0B00-0000D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3" name="Text Box 84">
          <a:extLst>
            <a:ext uri="{FF2B5EF4-FFF2-40B4-BE49-F238E27FC236}">
              <a16:creationId xmlns:a16="http://schemas.microsoft.com/office/drawing/2014/main" xmlns="" id="{00000000-0008-0000-0B00-0000D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4" name="Text Box 85">
          <a:extLst>
            <a:ext uri="{FF2B5EF4-FFF2-40B4-BE49-F238E27FC236}">
              <a16:creationId xmlns:a16="http://schemas.microsoft.com/office/drawing/2014/main" xmlns="" id="{00000000-0008-0000-0B00-0000D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5" name="Text Box 86">
          <a:extLst>
            <a:ext uri="{FF2B5EF4-FFF2-40B4-BE49-F238E27FC236}">
              <a16:creationId xmlns:a16="http://schemas.microsoft.com/office/drawing/2014/main" xmlns="" id="{00000000-0008-0000-0B00-0000D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6" name="Text Box 87">
          <a:extLst>
            <a:ext uri="{FF2B5EF4-FFF2-40B4-BE49-F238E27FC236}">
              <a16:creationId xmlns:a16="http://schemas.microsoft.com/office/drawing/2014/main" xmlns="" id="{00000000-0008-0000-0B00-0000D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7" name="Text Box 88">
          <a:extLst>
            <a:ext uri="{FF2B5EF4-FFF2-40B4-BE49-F238E27FC236}">
              <a16:creationId xmlns:a16="http://schemas.microsoft.com/office/drawing/2014/main" xmlns="" id="{00000000-0008-0000-0B00-0000D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8" name="Text Box 89">
          <a:extLst>
            <a:ext uri="{FF2B5EF4-FFF2-40B4-BE49-F238E27FC236}">
              <a16:creationId xmlns:a16="http://schemas.microsoft.com/office/drawing/2014/main" xmlns="" id="{00000000-0008-0000-0B00-0000D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89" name="Text Box 90">
          <a:extLst>
            <a:ext uri="{FF2B5EF4-FFF2-40B4-BE49-F238E27FC236}">
              <a16:creationId xmlns:a16="http://schemas.microsoft.com/office/drawing/2014/main" xmlns="" id="{00000000-0008-0000-0B00-0000D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0" name="Text Box 91">
          <a:extLst>
            <a:ext uri="{FF2B5EF4-FFF2-40B4-BE49-F238E27FC236}">
              <a16:creationId xmlns:a16="http://schemas.microsoft.com/office/drawing/2014/main" xmlns="" id="{00000000-0008-0000-0B00-0000D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1" name="Text Box 92">
          <a:extLst>
            <a:ext uri="{FF2B5EF4-FFF2-40B4-BE49-F238E27FC236}">
              <a16:creationId xmlns:a16="http://schemas.microsoft.com/office/drawing/2014/main" xmlns="" id="{00000000-0008-0000-0B00-0000D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2" name="Text Box 93">
          <a:extLst>
            <a:ext uri="{FF2B5EF4-FFF2-40B4-BE49-F238E27FC236}">
              <a16:creationId xmlns:a16="http://schemas.microsoft.com/office/drawing/2014/main" xmlns="" id="{00000000-0008-0000-0B00-0000E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3" name="Text Box 94">
          <a:extLst>
            <a:ext uri="{FF2B5EF4-FFF2-40B4-BE49-F238E27FC236}">
              <a16:creationId xmlns:a16="http://schemas.microsoft.com/office/drawing/2014/main" xmlns="" id="{00000000-0008-0000-0B00-0000E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4" name="Text Box 95">
          <a:extLst>
            <a:ext uri="{FF2B5EF4-FFF2-40B4-BE49-F238E27FC236}">
              <a16:creationId xmlns:a16="http://schemas.microsoft.com/office/drawing/2014/main" xmlns="" id="{00000000-0008-0000-0B00-0000E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5" name="Text Box 96">
          <a:extLst>
            <a:ext uri="{FF2B5EF4-FFF2-40B4-BE49-F238E27FC236}">
              <a16:creationId xmlns:a16="http://schemas.microsoft.com/office/drawing/2014/main" xmlns="" id="{00000000-0008-0000-0B00-0000E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6" name="Text Box 97">
          <a:extLst>
            <a:ext uri="{FF2B5EF4-FFF2-40B4-BE49-F238E27FC236}">
              <a16:creationId xmlns:a16="http://schemas.microsoft.com/office/drawing/2014/main" xmlns="" id="{00000000-0008-0000-0B00-0000E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7" name="Text Box 98">
          <a:extLst>
            <a:ext uri="{FF2B5EF4-FFF2-40B4-BE49-F238E27FC236}">
              <a16:creationId xmlns:a16="http://schemas.microsoft.com/office/drawing/2014/main" xmlns="" id="{00000000-0008-0000-0B00-0000E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8" name="Text Box 99">
          <a:extLst>
            <a:ext uri="{FF2B5EF4-FFF2-40B4-BE49-F238E27FC236}">
              <a16:creationId xmlns:a16="http://schemas.microsoft.com/office/drawing/2014/main" xmlns="" id="{00000000-0008-0000-0B00-0000E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999" name="Text Box 100">
          <a:extLst>
            <a:ext uri="{FF2B5EF4-FFF2-40B4-BE49-F238E27FC236}">
              <a16:creationId xmlns:a16="http://schemas.microsoft.com/office/drawing/2014/main" xmlns="" id="{00000000-0008-0000-0B00-0000E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0" name="Text Box 101">
          <a:extLst>
            <a:ext uri="{FF2B5EF4-FFF2-40B4-BE49-F238E27FC236}">
              <a16:creationId xmlns:a16="http://schemas.microsoft.com/office/drawing/2014/main" xmlns="" id="{00000000-0008-0000-0B00-0000E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1" name="Text Box 102">
          <a:extLst>
            <a:ext uri="{FF2B5EF4-FFF2-40B4-BE49-F238E27FC236}">
              <a16:creationId xmlns:a16="http://schemas.microsoft.com/office/drawing/2014/main" xmlns="" id="{00000000-0008-0000-0B00-0000E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2" name="Text Box 103">
          <a:extLst>
            <a:ext uri="{FF2B5EF4-FFF2-40B4-BE49-F238E27FC236}">
              <a16:creationId xmlns:a16="http://schemas.microsoft.com/office/drawing/2014/main" xmlns="" id="{00000000-0008-0000-0B00-0000E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3" name="Text Box 104">
          <a:extLst>
            <a:ext uri="{FF2B5EF4-FFF2-40B4-BE49-F238E27FC236}">
              <a16:creationId xmlns:a16="http://schemas.microsoft.com/office/drawing/2014/main" xmlns="" id="{00000000-0008-0000-0B00-0000E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4" name="Text Box 105">
          <a:extLst>
            <a:ext uri="{FF2B5EF4-FFF2-40B4-BE49-F238E27FC236}">
              <a16:creationId xmlns:a16="http://schemas.microsoft.com/office/drawing/2014/main" xmlns="" id="{00000000-0008-0000-0B00-0000E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5" name="Text Box 106">
          <a:extLst>
            <a:ext uri="{FF2B5EF4-FFF2-40B4-BE49-F238E27FC236}">
              <a16:creationId xmlns:a16="http://schemas.microsoft.com/office/drawing/2014/main" xmlns="" id="{00000000-0008-0000-0B00-0000E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6" name="Text Box 107">
          <a:extLst>
            <a:ext uri="{FF2B5EF4-FFF2-40B4-BE49-F238E27FC236}">
              <a16:creationId xmlns:a16="http://schemas.microsoft.com/office/drawing/2014/main" xmlns="" id="{00000000-0008-0000-0B00-0000E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7" name="Text Box 108">
          <a:extLst>
            <a:ext uri="{FF2B5EF4-FFF2-40B4-BE49-F238E27FC236}">
              <a16:creationId xmlns:a16="http://schemas.microsoft.com/office/drawing/2014/main" xmlns="" id="{00000000-0008-0000-0B00-0000E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8" name="Text Box 109">
          <a:extLst>
            <a:ext uri="{FF2B5EF4-FFF2-40B4-BE49-F238E27FC236}">
              <a16:creationId xmlns:a16="http://schemas.microsoft.com/office/drawing/2014/main" xmlns="" id="{00000000-0008-0000-0B00-0000F0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09" name="Text Box 110">
          <a:extLst>
            <a:ext uri="{FF2B5EF4-FFF2-40B4-BE49-F238E27FC236}">
              <a16:creationId xmlns:a16="http://schemas.microsoft.com/office/drawing/2014/main" xmlns="" id="{00000000-0008-0000-0B00-0000F1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0" name="Text Box 111">
          <a:extLst>
            <a:ext uri="{FF2B5EF4-FFF2-40B4-BE49-F238E27FC236}">
              <a16:creationId xmlns:a16="http://schemas.microsoft.com/office/drawing/2014/main" xmlns="" id="{00000000-0008-0000-0B00-0000F2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1" name="Text Box 112">
          <a:extLst>
            <a:ext uri="{FF2B5EF4-FFF2-40B4-BE49-F238E27FC236}">
              <a16:creationId xmlns:a16="http://schemas.microsoft.com/office/drawing/2014/main" xmlns="" id="{00000000-0008-0000-0B00-0000F3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2" name="Text Box 113">
          <a:extLst>
            <a:ext uri="{FF2B5EF4-FFF2-40B4-BE49-F238E27FC236}">
              <a16:creationId xmlns:a16="http://schemas.microsoft.com/office/drawing/2014/main" xmlns="" id="{00000000-0008-0000-0B00-0000F4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3" name="Text Box 114">
          <a:extLst>
            <a:ext uri="{FF2B5EF4-FFF2-40B4-BE49-F238E27FC236}">
              <a16:creationId xmlns:a16="http://schemas.microsoft.com/office/drawing/2014/main" xmlns="" id="{00000000-0008-0000-0B00-0000F5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4" name="Text Box 115">
          <a:extLst>
            <a:ext uri="{FF2B5EF4-FFF2-40B4-BE49-F238E27FC236}">
              <a16:creationId xmlns:a16="http://schemas.microsoft.com/office/drawing/2014/main" xmlns="" id="{00000000-0008-0000-0B00-0000F6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5" name="Text Box 116">
          <a:extLst>
            <a:ext uri="{FF2B5EF4-FFF2-40B4-BE49-F238E27FC236}">
              <a16:creationId xmlns:a16="http://schemas.microsoft.com/office/drawing/2014/main" xmlns="" id="{00000000-0008-0000-0B00-0000F7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6" name="Text Box 117">
          <a:extLst>
            <a:ext uri="{FF2B5EF4-FFF2-40B4-BE49-F238E27FC236}">
              <a16:creationId xmlns:a16="http://schemas.microsoft.com/office/drawing/2014/main" xmlns="" id="{00000000-0008-0000-0B00-0000F8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7" name="Text Box 118">
          <a:extLst>
            <a:ext uri="{FF2B5EF4-FFF2-40B4-BE49-F238E27FC236}">
              <a16:creationId xmlns:a16="http://schemas.microsoft.com/office/drawing/2014/main" xmlns="" id="{00000000-0008-0000-0B00-0000F9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8" name="Text Box 119">
          <a:extLst>
            <a:ext uri="{FF2B5EF4-FFF2-40B4-BE49-F238E27FC236}">
              <a16:creationId xmlns:a16="http://schemas.microsoft.com/office/drawing/2014/main" xmlns="" id="{00000000-0008-0000-0B00-0000FA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19" name="Text Box 120">
          <a:extLst>
            <a:ext uri="{FF2B5EF4-FFF2-40B4-BE49-F238E27FC236}">
              <a16:creationId xmlns:a16="http://schemas.microsoft.com/office/drawing/2014/main" xmlns="" id="{00000000-0008-0000-0B00-0000FB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0" name="Text Box 121">
          <a:extLst>
            <a:ext uri="{FF2B5EF4-FFF2-40B4-BE49-F238E27FC236}">
              <a16:creationId xmlns:a16="http://schemas.microsoft.com/office/drawing/2014/main" xmlns="" id="{00000000-0008-0000-0B00-0000FC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1" name="Text Box 122">
          <a:extLst>
            <a:ext uri="{FF2B5EF4-FFF2-40B4-BE49-F238E27FC236}">
              <a16:creationId xmlns:a16="http://schemas.microsoft.com/office/drawing/2014/main" xmlns="" id="{00000000-0008-0000-0B00-0000FD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2" name="Text Box 123">
          <a:extLst>
            <a:ext uri="{FF2B5EF4-FFF2-40B4-BE49-F238E27FC236}">
              <a16:creationId xmlns:a16="http://schemas.microsoft.com/office/drawing/2014/main" xmlns="" id="{00000000-0008-0000-0B00-0000FE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3" name="Text Box 124">
          <a:extLst>
            <a:ext uri="{FF2B5EF4-FFF2-40B4-BE49-F238E27FC236}">
              <a16:creationId xmlns:a16="http://schemas.microsoft.com/office/drawing/2014/main" xmlns="" id="{00000000-0008-0000-0B00-0000FF03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4" name="Text Box 125">
          <a:extLst>
            <a:ext uri="{FF2B5EF4-FFF2-40B4-BE49-F238E27FC236}">
              <a16:creationId xmlns:a16="http://schemas.microsoft.com/office/drawing/2014/main" xmlns="" id="{00000000-0008-0000-0B00-00000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5" name="Text Box 126">
          <a:extLst>
            <a:ext uri="{FF2B5EF4-FFF2-40B4-BE49-F238E27FC236}">
              <a16:creationId xmlns:a16="http://schemas.microsoft.com/office/drawing/2014/main" xmlns="" id="{00000000-0008-0000-0B00-00000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6" name="Text Box 127">
          <a:extLst>
            <a:ext uri="{FF2B5EF4-FFF2-40B4-BE49-F238E27FC236}">
              <a16:creationId xmlns:a16="http://schemas.microsoft.com/office/drawing/2014/main" xmlns="" id="{00000000-0008-0000-0B00-00000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7" name="Text Box 128">
          <a:extLst>
            <a:ext uri="{FF2B5EF4-FFF2-40B4-BE49-F238E27FC236}">
              <a16:creationId xmlns:a16="http://schemas.microsoft.com/office/drawing/2014/main" xmlns="" id="{00000000-0008-0000-0B00-00000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8" name="Text Box 129">
          <a:extLst>
            <a:ext uri="{FF2B5EF4-FFF2-40B4-BE49-F238E27FC236}">
              <a16:creationId xmlns:a16="http://schemas.microsoft.com/office/drawing/2014/main" xmlns="" id="{00000000-0008-0000-0B00-00000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29" name="Text Box 130">
          <a:extLst>
            <a:ext uri="{FF2B5EF4-FFF2-40B4-BE49-F238E27FC236}">
              <a16:creationId xmlns:a16="http://schemas.microsoft.com/office/drawing/2014/main" xmlns="" id="{00000000-0008-0000-0B00-00000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0" name="Text Box 131">
          <a:extLst>
            <a:ext uri="{FF2B5EF4-FFF2-40B4-BE49-F238E27FC236}">
              <a16:creationId xmlns:a16="http://schemas.microsoft.com/office/drawing/2014/main" xmlns="" id="{00000000-0008-0000-0B00-00000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1" name="Text Box 132">
          <a:extLst>
            <a:ext uri="{FF2B5EF4-FFF2-40B4-BE49-F238E27FC236}">
              <a16:creationId xmlns:a16="http://schemas.microsoft.com/office/drawing/2014/main" xmlns="" id="{00000000-0008-0000-0B00-00000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2" name="Text Box 133">
          <a:extLst>
            <a:ext uri="{FF2B5EF4-FFF2-40B4-BE49-F238E27FC236}">
              <a16:creationId xmlns:a16="http://schemas.microsoft.com/office/drawing/2014/main" xmlns="" id="{00000000-0008-0000-0B00-00000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3" name="Text Box 134">
          <a:extLst>
            <a:ext uri="{FF2B5EF4-FFF2-40B4-BE49-F238E27FC236}">
              <a16:creationId xmlns:a16="http://schemas.microsoft.com/office/drawing/2014/main" xmlns="" id="{00000000-0008-0000-0B00-00000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4" name="Text Box 135">
          <a:extLst>
            <a:ext uri="{FF2B5EF4-FFF2-40B4-BE49-F238E27FC236}">
              <a16:creationId xmlns:a16="http://schemas.microsoft.com/office/drawing/2014/main" xmlns="" id="{00000000-0008-0000-0B00-00000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5" name="Text Box 136">
          <a:extLst>
            <a:ext uri="{FF2B5EF4-FFF2-40B4-BE49-F238E27FC236}">
              <a16:creationId xmlns:a16="http://schemas.microsoft.com/office/drawing/2014/main" xmlns="" id="{00000000-0008-0000-0B00-00000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6" name="Text Box 137">
          <a:extLst>
            <a:ext uri="{FF2B5EF4-FFF2-40B4-BE49-F238E27FC236}">
              <a16:creationId xmlns:a16="http://schemas.microsoft.com/office/drawing/2014/main" xmlns="" id="{00000000-0008-0000-0B00-00000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7" name="Text Box 138">
          <a:extLst>
            <a:ext uri="{FF2B5EF4-FFF2-40B4-BE49-F238E27FC236}">
              <a16:creationId xmlns:a16="http://schemas.microsoft.com/office/drawing/2014/main" xmlns="" id="{00000000-0008-0000-0B00-00000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8" name="Text Box 139">
          <a:extLst>
            <a:ext uri="{FF2B5EF4-FFF2-40B4-BE49-F238E27FC236}">
              <a16:creationId xmlns:a16="http://schemas.microsoft.com/office/drawing/2014/main" xmlns="" id="{00000000-0008-0000-0B00-00000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39" name="Text Box 140">
          <a:extLst>
            <a:ext uri="{FF2B5EF4-FFF2-40B4-BE49-F238E27FC236}">
              <a16:creationId xmlns:a16="http://schemas.microsoft.com/office/drawing/2014/main" xmlns="" id="{00000000-0008-0000-0B00-00000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0" name="Text Box 141">
          <a:extLst>
            <a:ext uri="{FF2B5EF4-FFF2-40B4-BE49-F238E27FC236}">
              <a16:creationId xmlns:a16="http://schemas.microsoft.com/office/drawing/2014/main" xmlns="" id="{00000000-0008-0000-0B00-00001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1" name="Text Box 142">
          <a:extLst>
            <a:ext uri="{FF2B5EF4-FFF2-40B4-BE49-F238E27FC236}">
              <a16:creationId xmlns:a16="http://schemas.microsoft.com/office/drawing/2014/main" xmlns="" id="{00000000-0008-0000-0B00-00001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2" name="Text Box 143">
          <a:extLst>
            <a:ext uri="{FF2B5EF4-FFF2-40B4-BE49-F238E27FC236}">
              <a16:creationId xmlns:a16="http://schemas.microsoft.com/office/drawing/2014/main" xmlns="" id="{00000000-0008-0000-0B00-00001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3" name="Text Box 144">
          <a:extLst>
            <a:ext uri="{FF2B5EF4-FFF2-40B4-BE49-F238E27FC236}">
              <a16:creationId xmlns:a16="http://schemas.microsoft.com/office/drawing/2014/main" xmlns="" id="{00000000-0008-0000-0B00-00001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4" name="Text Box 145">
          <a:extLst>
            <a:ext uri="{FF2B5EF4-FFF2-40B4-BE49-F238E27FC236}">
              <a16:creationId xmlns:a16="http://schemas.microsoft.com/office/drawing/2014/main" xmlns="" id="{00000000-0008-0000-0B00-00001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5" name="Text Box 146">
          <a:extLst>
            <a:ext uri="{FF2B5EF4-FFF2-40B4-BE49-F238E27FC236}">
              <a16:creationId xmlns:a16="http://schemas.microsoft.com/office/drawing/2014/main" xmlns="" id="{00000000-0008-0000-0B00-00001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6" name="Text Box 147">
          <a:extLst>
            <a:ext uri="{FF2B5EF4-FFF2-40B4-BE49-F238E27FC236}">
              <a16:creationId xmlns:a16="http://schemas.microsoft.com/office/drawing/2014/main" xmlns="" id="{00000000-0008-0000-0B00-00001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7" name="Text Box 148">
          <a:extLst>
            <a:ext uri="{FF2B5EF4-FFF2-40B4-BE49-F238E27FC236}">
              <a16:creationId xmlns:a16="http://schemas.microsoft.com/office/drawing/2014/main" xmlns="" id="{00000000-0008-0000-0B00-00001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8" name="Text Box 149">
          <a:extLst>
            <a:ext uri="{FF2B5EF4-FFF2-40B4-BE49-F238E27FC236}">
              <a16:creationId xmlns:a16="http://schemas.microsoft.com/office/drawing/2014/main" xmlns="" id="{00000000-0008-0000-0B00-00001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49" name="Text Box 150">
          <a:extLst>
            <a:ext uri="{FF2B5EF4-FFF2-40B4-BE49-F238E27FC236}">
              <a16:creationId xmlns:a16="http://schemas.microsoft.com/office/drawing/2014/main" xmlns="" id="{00000000-0008-0000-0B00-00001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0" name="Text Box 151">
          <a:extLst>
            <a:ext uri="{FF2B5EF4-FFF2-40B4-BE49-F238E27FC236}">
              <a16:creationId xmlns:a16="http://schemas.microsoft.com/office/drawing/2014/main" xmlns="" id="{00000000-0008-0000-0B00-00001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1" name="Text Box 152">
          <a:extLst>
            <a:ext uri="{FF2B5EF4-FFF2-40B4-BE49-F238E27FC236}">
              <a16:creationId xmlns:a16="http://schemas.microsoft.com/office/drawing/2014/main" xmlns="" id="{00000000-0008-0000-0B00-00001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2" name="Text Box 153">
          <a:extLst>
            <a:ext uri="{FF2B5EF4-FFF2-40B4-BE49-F238E27FC236}">
              <a16:creationId xmlns:a16="http://schemas.microsoft.com/office/drawing/2014/main" xmlns="" id="{00000000-0008-0000-0B00-00001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3" name="Text Box 154">
          <a:extLst>
            <a:ext uri="{FF2B5EF4-FFF2-40B4-BE49-F238E27FC236}">
              <a16:creationId xmlns:a16="http://schemas.microsoft.com/office/drawing/2014/main" xmlns="" id="{00000000-0008-0000-0B00-00001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4" name="Text Box 155">
          <a:extLst>
            <a:ext uri="{FF2B5EF4-FFF2-40B4-BE49-F238E27FC236}">
              <a16:creationId xmlns:a16="http://schemas.microsoft.com/office/drawing/2014/main" xmlns="" id="{00000000-0008-0000-0B00-00001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5" name="Text Box 156">
          <a:extLst>
            <a:ext uri="{FF2B5EF4-FFF2-40B4-BE49-F238E27FC236}">
              <a16:creationId xmlns:a16="http://schemas.microsoft.com/office/drawing/2014/main" xmlns="" id="{00000000-0008-0000-0B00-00001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6" name="Text Box 157">
          <a:extLst>
            <a:ext uri="{FF2B5EF4-FFF2-40B4-BE49-F238E27FC236}">
              <a16:creationId xmlns:a16="http://schemas.microsoft.com/office/drawing/2014/main" xmlns="" id="{00000000-0008-0000-0B00-00002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7" name="Text Box 158">
          <a:extLst>
            <a:ext uri="{FF2B5EF4-FFF2-40B4-BE49-F238E27FC236}">
              <a16:creationId xmlns:a16="http://schemas.microsoft.com/office/drawing/2014/main" xmlns="" id="{00000000-0008-0000-0B00-00002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8" name="Text Box 159">
          <a:extLst>
            <a:ext uri="{FF2B5EF4-FFF2-40B4-BE49-F238E27FC236}">
              <a16:creationId xmlns:a16="http://schemas.microsoft.com/office/drawing/2014/main" xmlns="" id="{00000000-0008-0000-0B00-00002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59" name="Text Box 160">
          <a:extLst>
            <a:ext uri="{FF2B5EF4-FFF2-40B4-BE49-F238E27FC236}">
              <a16:creationId xmlns:a16="http://schemas.microsoft.com/office/drawing/2014/main" xmlns="" id="{00000000-0008-0000-0B00-00002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0" name="Text Box 161">
          <a:extLst>
            <a:ext uri="{FF2B5EF4-FFF2-40B4-BE49-F238E27FC236}">
              <a16:creationId xmlns:a16="http://schemas.microsoft.com/office/drawing/2014/main" xmlns="" id="{00000000-0008-0000-0B00-00002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1" name="Text Box 162">
          <a:extLst>
            <a:ext uri="{FF2B5EF4-FFF2-40B4-BE49-F238E27FC236}">
              <a16:creationId xmlns:a16="http://schemas.microsoft.com/office/drawing/2014/main" xmlns="" id="{00000000-0008-0000-0B00-00002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2" name="Text Box 163">
          <a:extLst>
            <a:ext uri="{FF2B5EF4-FFF2-40B4-BE49-F238E27FC236}">
              <a16:creationId xmlns:a16="http://schemas.microsoft.com/office/drawing/2014/main" xmlns="" id="{00000000-0008-0000-0B00-00002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3" name="Text Box 164">
          <a:extLst>
            <a:ext uri="{FF2B5EF4-FFF2-40B4-BE49-F238E27FC236}">
              <a16:creationId xmlns:a16="http://schemas.microsoft.com/office/drawing/2014/main" xmlns="" id="{00000000-0008-0000-0B00-00002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4" name="Text Box 165">
          <a:extLst>
            <a:ext uri="{FF2B5EF4-FFF2-40B4-BE49-F238E27FC236}">
              <a16:creationId xmlns:a16="http://schemas.microsoft.com/office/drawing/2014/main" xmlns="" id="{00000000-0008-0000-0B00-00002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5" name="Text Box 166">
          <a:extLst>
            <a:ext uri="{FF2B5EF4-FFF2-40B4-BE49-F238E27FC236}">
              <a16:creationId xmlns:a16="http://schemas.microsoft.com/office/drawing/2014/main" xmlns="" id="{00000000-0008-0000-0B00-00002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6" name="Text Box 167">
          <a:extLst>
            <a:ext uri="{FF2B5EF4-FFF2-40B4-BE49-F238E27FC236}">
              <a16:creationId xmlns:a16="http://schemas.microsoft.com/office/drawing/2014/main" xmlns="" id="{00000000-0008-0000-0B00-00002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7" name="Text Box 168">
          <a:extLst>
            <a:ext uri="{FF2B5EF4-FFF2-40B4-BE49-F238E27FC236}">
              <a16:creationId xmlns:a16="http://schemas.microsoft.com/office/drawing/2014/main" xmlns="" id="{00000000-0008-0000-0B00-00002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8" name="Text Box 169">
          <a:extLst>
            <a:ext uri="{FF2B5EF4-FFF2-40B4-BE49-F238E27FC236}">
              <a16:creationId xmlns:a16="http://schemas.microsoft.com/office/drawing/2014/main" xmlns="" id="{00000000-0008-0000-0B00-00002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69" name="Text Box 170">
          <a:extLst>
            <a:ext uri="{FF2B5EF4-FFF2-40B4-BE49-F238E27FC236}">
              <a16:creationId xmlns:a16="http://schemas.microsoft.com/office/drawing/2014/main" xmlns="" id="{00000000-0008-0000-0B00-00002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0" name="Text Box 171">
          <a:extLst>
            <a:ext uri="{FF2B5EF4-FFF2-40B4-BE49-F238E27FC236}">
              <a16:creationId xmlns:a16="http://schemas.microsoft.com/office/drawing/2014/main" xmlns="" id="{00000000-0008-0000-0B00-00002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1" name="Text Box 172">
          <a:extLst>
            <a:ext uri="{FF2B5EF4-FFF2-40B4-BE49-F238E27FC236}">
              <a16:creationId xmlns:a16="http://schemas.microsoft.com/office/drawing/2014/main" xmlns="" id="{00000000-0008-0000-0B00-00002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2" name="Text Box 173">
          <a:extLst>
            <a:ext uri="{FF2B5EF4-FFF2-40B4-BE49-F238E27FC236}">
              <a16:creationId xmlns:a16="http://schemas.microsoft.com/office/drawing/2014/main" xmlns="" id="{00000000-0008-0000-0B00-00003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3" name="Text Box 174">
          <a:extLst>
            <a:ext uri="{FF2B5EF4-FFF2-40B4-BE49-F238E27FC236}">
              <a16:creationId xmlns:a16="http://schemas.microsoft.com/office/drawing/2014/main" xmlns="" id="{00000000-0008-0000-0B00-00003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4" name="Text Box 175">
          <a:extLst>
            <a:ext uri="{FF2B5EF4-FFF2-40B4-BE49-F238E27FC236}">
              <a16:creationId xmlns:a16="http://schemas.microsoft.com/office/drawing/2014/main" xmlns="" id="{00000000-0008-0000-0B00-00003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5" name="Text Box 176">
          <a:extLst>
            <a:ext uri="{FF2B5EF4-FFF2-40B4-BE49-F238E27FC236}">
              <a16:creationId xmlns:a16="http://schemas.microsoft.com/office/drawing/2014/main" xmlns="" id="{00000000-0008-0000-0B00-00003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6" name="Text Box 177">
          <a:extLst>
            <a:ext uri="{FF2B5EF4-FFF2-40B4-BE49-F238E27FC236}">
              <a16:creationId xmlns:a16="http://schemas.microsoft.com/office/drawing/2014/main" xmlns="" id="{00000000-0008-0000-0B00-00003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7" name="Text Box 178">
          <a:extLst>
            <a:ext uri="{FF2B5EF4-FFF2-40B4-BE49-F238E27FC236}">
              <a16:creationId xmlns:a16="http://schemas.microsoft.com/office/drawing/2014/main" xmlns="" id="{00000000-0008-0000-0B00-00003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8" name="Text Box 179">
          <a:extLst>
            <a:ext uri="{FF2B5EF4-FFF2-40B4-BE49-F238E27FC236}">
              <a16:creationId xmlns:a16="http://schemas.microsoft.com/office/drawing/2014/main" xmlns="" id="{00000000-0008-0000-0B00-00003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79" name="Text Box 180">
          <a:extLst>
            <a:ext uri="{FF2B5EF4-FFF2-40B4-BE49-F238E27FC236}">
              <a16:creationId xmlns:a16="http://schemas.microsoft.com/office/drawing/2014/main" xmlns="" id="{00000000-0008-0000-0B00-00003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0" name="Text Box 181">
          <a:extLst>
            <a:ext uri="{FF2B5EF4-FFF2-40B4-BE49-F238E27FC236}">
              <a16:creationId xmlns:a16="http://schemas.microsoft.com/office/drawing/2014/main" xmlns="" id="{00000000-0008-0000-0B00-00003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1" name="Text Box 182">
          <a:extLst>
            <a:ext uri="{FF2B5EF4-FFF2-40B4-BE49-F238E27FC236}">
              <a16:creationId xmlns:a16="http://schemas.microsoft.com/office/drawing/2014/main" xmlns="" id="{00000000-0008-0000-0B00-00003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2" name="Text Box 183">
          <a:extLst>
            <a:ext uri="{FF2B5EF4-FFF2-40B4-BE49-F238E27FC236}">
              <a16:creationId xmlns:a16="http://schemas.microsoft.com/office/drawing/2014/main" xmlns="" id="{00000000-0008-0000-0B00-00003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3" name="Text Box 184">
          <a:extLst>
            <a:ext uri="{FF2B5EF4-FFF2-40B4-BE49-F238E27FC236}">
              <a16:creationId xmlns:a16="http://schemas.microsoft.com/office/drawing/2014/main" xmlns="" id="{00000000-0008-0000-0B00-00003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4" name="Text Box 185">
          <a:extLst>
            <a:ext uri="{FF2B5EF4-FFF2-40B4-BE49-F238E27FC236}">
              <a16:creationId xmlns:a16="http://schemas.microsoft.com/office/drawing/2014/main" xmlns="" id="{00000000-0008-0000-0B00-00003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5" name="Text Box 186">
          <a:extLst>
            <a:ext uri="{FF2B5EF4-FFF2-40B4-BE49-F238E27FC236}">
              <a16:creationId xmlns:a16="http://schemas.microsoft.com/office/drawing/2014/main" xmlns="" id="{00000000-0008-0000-0B00-00003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6" name="Text Box 187">
          <a:extLst>
            <a:ext uri="{FF2B5EF4-FFF2-40B4-BE49-F238E27FC236}">
              <a16:creationId xmlns:a16="http://schemas.microsoft.com/office/drawing/2014/main" xmlns="" id="{00000000-0008-0000-0B00-00003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7" name="Text Box 188">
          <a:extLst>
            <a:ext uri="{FF2B5EF4-FFF2-40B4-BE49-F238E27FC236}">
              <a16:creationId xmlns:a16="http://schemas.microsoft.com/office/drawing/2014/main" xmlns="" id="{00000000-0008-0000-0B00-00003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8" name="Text Box 189">
          <a:extLst>
            <a:ext uri="{FF2B5EF4-FFF2-40B4-BE49-F238E27FC236}">
              <a16:creationId xmlns:a16="http://schemas.microsoft.com/office/drawing/2014/main" xmlns="" id="{00000000-0008-0000-0B00-00004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89" name="Text Box 190">
          <a:extLst>
            <a:ext uri="{FF2B5EF4-FFF2-40B4-BE49-F238E27FC236}">
              <a16:creationId xmlns:a16="http://schemas.microsoft.com/office/drawing/2014/main" xmlns="" id="{00000000-0008-0000-0B00-00004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0" name="Text Box 191">
          <a:extLst>
            <a:ext uri="{FF2B5EF4-FFF2-40B4-BE49-F238E27FC236}">
              <a16:creationId xmlns:a16="http://schemas.microsoft.com/office/drawing/2014/main" xmlns="" id="{00000000-0008-0000-0B00-00004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1" name="Text Box 192">
          <a:extLst>
            <a:ext uri="{FF2B5EF4-FFF2-40B4-BE49-F238E27FC236}">
              <a16:creationId xmlns:a16="http://schemas.microsoft.com/office/drawing/2014/main" xmlns="" id="{00000000-0008-0000-0B00-00004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2" name="Text Box 193">
          <a:extLst>
            <a:ext uri="{FF2B5EF4-FFF2-40B4-BE49-F238E27FC236}">
              <a16:creationId xmlns:a16="http://schemas.microsoft.com/office/drawing/2014/main" xmlns="" id="{00000000-0008-0000-0B00-00004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3" name="Text Box 194">
          <a:extLst>
            <a:ext uri="{FF2B5EF4-FFF2-40B4-BE49-F238E27FC236}">
              <a16:creationId xmlns:a16="http://schemas.microsoft.com/office/drawing/2014/main" xmlns="" id="{00000000-0008-0000-0B00-00004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4" name="Text Box 195">
          <a:extLst>
            <a:ext uri="{FF2B5EF4-FFF2-40B4-BE49-F238E27FC236}">
              <a16:creationId xmlns:a16="http://schemas.microsoft.com/office/drawing/2014/main" xmlns="" id="{00000000-0008-0000-0B00-00004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5" name="Text Box 196">
          <a:extLst>
            <a:ext uri="{FF2B5EF4-FFF2-40B4-BE49-F238E27FC236}">
              <a16:creationId xmlns:a16="http://schemas.microsoft.com/office/drawing/2014/main" xmlns="" id="{00000000-0008-0000-0B00-00004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6" name="Text Box 197">
          <a:extLst>
            <a:ext uri="{FF2B5EF4-FFF2-40B4-BE49-F238E27FC236}">
              <a16:creationId xmlns:a16="http://schemas.microsoft.com/office/drawing/2014/main" xmlns="" id="{00000000-0008-0000-0B00-00004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7" name="Text Box 198">
          <a:extLst>
            <a:ext uri="{FF2B5EF4-FFF2-40B4-BE49-F238E27FC236}">
              <a16:creationId xmlns:a16="http://schemas.microsoft.com/office/drawing/2014/main" xmlns="" id="{00000000-0008-0000-0B00-00004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8" name="Text Box 199">
          <a:extLst>
            <a:ext uri="{FF2B5EF4-FFF2-40B4-BE49-F238E27FC236}">
              <a16:creationId xmlns:a16="http://schemas.microsoft.com/office/drawing/2014/main" xmlns="" id="{00000000-0008-0000-0B00-00004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099" name="Text Box 200">
          <a:extLst>
            <a:ext uri="{FF2B5EF4-FFF2-40B4-BE49-F238E27FC236}">
              <a16:creationId xmlns:a16="http://schemas.microsoft.com/office/drawing/2014/main" xmlns="" id="{00000000-0008-0000-0B00-00004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0" name="Text Box 201">
          <a:extLst>
            <a:ext uri="{FF2B5EF4-FFF2-40B4-BE49-F238E27FC236}">
              <a16:creationId xmlns:a16="http://schemas.microsoft.com/office/drawing/2014/main" xmlns="" id="{00000000-0008-0000-0B00-00004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1" name="Text Box 202">
          <a:extLst>
            <a:ext uri="{FF2B5EF4-FFF2-40B4-BE49-F238E27FC236}">
              <a16:creationId xmlns:a16="http://schemas.microsoft.com/office/drawing/2014/main" xmlns="" id="{00000000-0008-0000-0B00-00004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2" name="Text Box 203">
          <a:extLst>
            <a:ext uri="{FF2B5EF4-FFF2-40B4-BE49-F238E27FC236}">
              <a16:creationId xmlns:a16="http://schemas.microsoft.com/office/drawing/2014/main" xmlns="" id="{00000000-0008-0000-0B00-00004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3" name="Text Box 204">
          <a:extLst>
            <a:ext uri="{FF2B5EF4-FFF2-40B4-BE49-F238E27FC236}">
              <a16:creationId xmlns:a16="http://schemas.microsoft.com/office/drawing/2014/main" xmlns="" id="{00000000-0008-0000-0B00-00004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4" name="Text Box 205">
          <a:extLst>
            <a:ext uri="{FF2B5EF4-FFF2-40B4-BE49-F238E27FC236}">
              <a16:creationId xmlns:a16="http://schemas.microsoft.com/office/drawing/2014/main" xmlns="" id="{00000000-0008-0000-0B00-00005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5" name="Text Box 206">
          <a:extLst>
            <a:ext uri="{FF2B5EF4-FFF2-40B4-BE49-F238E27FC236}">
              <a16:creationId xmlns:a16="http://schemas.microsoft.com/office/drawing/2014/main" xmlns="" id="{00000000-0008-0000-0B00-00005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6" name="Text Box 207">
          <a:extLst>
            <a:ext uri="{FF2B5EF4-FFF2-40B4-BE49-F238E27FC236}">
              <a16:creationId xmlns:a16="http://schemas.microsoft.com/office/drawing/2014/main" xmlns="" id="{00000000-0008-0000-0B00-00005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7" name="Text Box 208">
          <a:extLst>
            <a:ext uri="{FF2B5EF4-FFF2-40B4-BE49-F238E27FC236}">
              <a16:creationId xmlns:a16="http://schemas.microsoft.com/office/drawing/2014/main" xmlns="" id="{00000000-0008-0000-0B00-00005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8" name="Text Box 209">
          <a:extLst>
            <a:ext uri="{FF2B5EF4-FFF2-40B4-BE49-F238E27FC236}">
              <a16:creationId xmlns:a16="http://schemas.microsoft.com/office/drawing/2014/main" xmlns="" id="{00000000-0008-0000-0B00-00005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09" name="Text Box 210">
          <a:extLst>
            <a:ext uri="{FF2B5EF4-FFF2-40B4-BE49-F238E27FC236}">
              <a16:creationId xmlns:a16="http://schemas.microsoft.com/office/drawing/2014/main" xmlns="" id="{00000000-0008-0000-0B00-00005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0" name="Text Box 211">
          <a:extLst>
            <a:ext uri="{FF2B5EF4-FFF2-40B4-BE49-F238E27FC236}">
              <a16:creationId xmlns:a16="http://schemas.microsoft.com/office/drawing/2014/main" xmlns="" id="{00000000-0008-0000-0B00-00005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1" name="Text Box 212">
          <a:extLst>
            <a:ext uri="{FF2B5EF4-FFF2-40B4-BE49-F238E27FC236}">
              <a16:creationId xmlns:a16="http://schemas.microsoft.com/office/drawing/2014/main" xmlns="" id="{00000000-0008-0000-0B00-00005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2" name="Text Box 213">
          <a:extLst>
            <a:ext uri="{FF2B5EF4-FFF2-40B4-BE49-F238E27FC236}">
              <a16:creationId xmlns:a16="http://schemas.microsoft.com/office/drawing/2014/main" xmlns="" id="{00000000-0008-0000-0B00-00005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3" name="Text Box 214">
          <a:extLst>
            <a:ext uri="{FF2B5EF4-FFF2-40B4-BE49-F238E27FC236}">
              <a16:creationId xmlns:a16="http://schemas.microsoft.com/office/drawing/2014/main" xmlns="" id="{00000000-0008-0000-0B00-00005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4" name="Text Box 215">
          <a:extLst>
            <a:ext uri="{FF2B5EF4-FFF2-40B4-BE49-F238E27FC236}">
              <a16:creationId xmlns:a16="http://schemas.microsoft.com/office/drawing/2014/main" xmlns="" id="{00000000-0008-0000-0B00-00005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5" name="Text Box 216">
          <a:extLst>
            <a:ext uri="{FF2B5EF4-FFF2-40B4-BE49-F238E27FC236}">
              <a16:creationId xmlns:a16="http://schemas.microsoft.com/office/drawing/2014/main" xmlns="" id="{00000000-0008-0000-0B00-00005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6" name="Text Box 217">
          <a:extLst>
            <a:ext uri="{FF2B5EF4-FFF2-40B4-BE49-F238E27FC236}">
              <a16:creationId xmlns:a16="http://schemas.microsoft.com/office/drawing/2014/main" xmlns="" id="{00000000-0008-0000-0B00-00005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7" name="Text Box 218">
          <a:extLst>
            <a:ext uri="{FF2B5EF4-FFF2-40B4-BE49-F238E27FC236}">
              <a16:creationId xmlns:a16="http://schemas.microsoft.com/office/drawing/2014/main" xmlns="" id="{00000000-0008-0000-0B00-00005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8" name="Text Box 219">
          <a:extLst>
            <a:ext uri="{FF2B5EF4-FFF2-40B4-BE49-F238E27FC236}">
              <a16:creationId xmlns:a16="http://schemas.microsoft.com/office/drawing/2014/main" xmlns="" id="{00000000-0008-0000-0B00-00005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19" name="Text Box 220">
          <a:extLst>
            <a:ext uri="{FF2B5EF4-FFF2-40B4-BE49-F238E27FC236}">
              <a16:creationId xmlns:a16="http://schemas.microsoft.com/office/drawing/2014/main" xmlns="" id="{00000000-0008-0000-0B00-00005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0" name="Text Box 221">
          <a:extLst>
            <a:ext uri="{FF2B5EF4-FFF2-40B4-BE49-F238E27FC236}">
              <a16:creationId xmlns:a16="http://schemas.microsoft.com/office/drawing/2014/main" xmlns="" id="{00000000-0008-0000-0B00-00006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1" name="Text Box 222">
          <a:extLst>
            <a:ext uri="{FF2B5EF4-FFF2-40B4-BE49-F238E27FC236}">
              <a16:creationId xmlns:a16="http://schemas.microsoft.com/office/drawing/2014/main" xmlns="" id="{00000000-0008-0000-0B00-00006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2" name="Text Box 223">
          <a:extLst>
            <a:ext uri="{FF2B5EF4-FFF2-40B4-BE49-F238E27FC236}">
              <a16:creationId xmlns:a16="http://schemas.microsoft.com/office/drawing/2014/main" xmlns="" id="{00000000-0008-0000-0B00-00006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3" name="Text Box 224">
          <a:extLst>
            <a:ext uri="{FF2B5EF4-FFF2-40B4-BE49-F238E27FC236}">
              <a16:creationId xmlns:a16="http://schemas.microsoft.com/office/drawing/2014/main" xmlns="" id="{00000000-0008-0000-0B00-00006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4" name="Text Box 225">
          <a:extLst>
            <a:ext uri="{FF2B5EF4-FFF2-40B4-BE49-F238E27FC236}">
              <a16:creationId xmlns:a16="http://schemas.microsoft.com/office/drawing/2014/main" xmlns="" id="{00000000-0008-0000-0B00-00006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5" name="Text Box 226">
          <a:extLst>
            <a:ext uri="{FF2B5EF4-FFF2-40B4-BE49-F238E27FC236}">
              <a16:creationId xmlns:a16="http://schemas.microsoft.com/office/drawing/2014/main" xmlns="" id="{00000000-0008-0000-0B00-00006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6" name="Text Box 227">
          <a:extLst>
            <a:ext uri="{FF2B5EF4-FFF2-40B4-BE49-F238E27FC236}">
              <a16:creationId xmlns:a16="http://schemas.microsoft.com/office/drawing/2014/main" xmlns="" id="{00000000-0008-0000-0B00-00006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7" name="Text Box 228">
          <a:extLst>
            <a:ext uri="{FF2B5EF4-FFF2-40B4-BE49-F238E27FC236}">
              <a16:creationId xmlns:a16="http://schemas.microsoft.com/office/drawing/2014/main" xmlns="" id="{00000000-0008-0000-0B00-00006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8" name="Text Box 229">
          <a:extLst>
            <a:ext uri="{FF2B5EF4-FFF2-40B4-BE49-F238E27FC236}">
              <a16:creationId xmlns:a16="http://schemas.microsoft.com/office/drawing/2014/main" xmlns="" id="{00000000-0008-0000-0B00-00006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29" name="Text Box 230">
          <a:extLst>
            <a:ext uri="{FF2B5EF4-FFF2-40B4-BE49-F238E27FC236}">
              <a16:creationId xmlns:a16="http://schemas.microsoft.com/office/drawing/2014/main" xmlns="" id="{00000000-0008-0000-0B00-00006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0" name="Text Box 231">
          <a:extLst>
            <a:ext uri="{FF2B5EF4-FFF2-40B4-BE49-F238E27FC236}">
              <a16:creationId xmlns:a16="http://schemas.microsoft.com/office/drawing/2014/main" xmlns="" id="{00000000-0008-0000-0B00-00006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1" name="Text Box 232">
          <a:extLst>
            <a:ext uri="{FF2B5EF4-FFF2-40B4-BE49-F238E27FC236}">
              <a16:creationId xmlns:a16="http://schemas.microsoft.com/office/drawing/2014/main" xmlns="" id="{00000000-0008-0000-0B00-00006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2" name="Text Box 233">
          <a:extLst>
            <a:ext uri="{FF2B5EF4-FFF2-40B4-BE49-F238E27FC236}">
              <a16:creationId xmlns:a16="http://schemas.microsoft.com/office/drawing/2014/main" xmlns="" id="{00000000-0008-0000-0B00-00006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3" name="Text Box 234">
          <a:extLst>
            <a:ext uri="{FF2B5EF4-FFF2-40B4-BE49-F238E27FC236}">
              <a16:creationId xmlns:a16="http://schemas.microsoft.com/office/drawing/2014/main" xmlns="" id="{00000000-0008-0000-0B00-00006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4" name="Text Box 235">
          <a:extLst>
            <a:ext uri="{FF2B5EF4-FFF2-40B4-BE49-F238E27FC236}">
              <a16:creationId xmlns:a16="http://schemas.microsoft.com/office/drawing/2014/main" xmlns="" id="{00000000-0008-0000-0B00-00006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5" name="Text Box 236">
          <a:extLst>
            <a:ext uri="{FF2B5EF4-FFF2-40B4-BE49-F238E27FC236}">
              <a16:creationId xmlns:a16="http://schemas.microsoft.com/office/drawing/2014/main" xmlns="" id="{00000000-0008-0000-0B00-00006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6" name="Text Box 237">
          <a:extLst>
            <a:ext uri="{FF2B5EF4-FFF2-40B4-BE49-F238E27FC236}">
              <a16:creationId xmlns:a16="http://schemas.microsoft.com/office/drawing/2014/main" xmlns="" id="{00000000-0008-0000-0B00-00007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7" name="Text Box 238">
          <a:extLst>
            <a:ext uri="{FF2B5EF4-FFF2-40B4-BE49-F238E27FC236}">
              <a16:creationId xmlns:a16="http://schemas.microsoft.com/office/drawing/2014/main" xmlns="" id="{00000000-0008-0000-0B00-00007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8" name="Text Box 239">
          <a:extLst>
            <a:ext uri="{FF2B5EF4-FFF2-40B4-BE49-F238E27FC236}">
              <a16:creationId xmlns:a16="http://schemas.microsoft.com/office/drawing/2014/main" xmlns="" id="{00000000-0008-0000-0B00-00007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39" name="Text Box 240">
          <a:extLst>
            <a:ext uri="{FF2B5EF4-FFF2-40B4-BE49-F238E27FC236}">
              <a16:creationId xmlns:a16="http://schemas.microsoft.com/office/drawing/2014/main" xmlns="" id="{00000000-0008-0000-0B00-00007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0" name="Text Box 241">
          <a:extLst>
            <a:ext uri="{FF2B5EF4-FFF2-40B4-BE49-F238E27FC236}">
              <a16:creationId xmlns:a16="http://schemas.microsoft.com/office/drawing/2014/main" xmlns="" id="{00000000-0008-0000-0B00-00007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1" name="Text Box 242">
          <a:extLst>
            <a:ext uri="{FF2B5EF4-FFF2-40B4-BE49-F238E27FC236}">
              <a16:creationId xmlns:a16="http://schemas.microsoft.com/office/drawing/2014/main" xmlns="" id="{00000000-0008-0000-0B00-00007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2" name="Text Box 243">
          <a:extLst>
            <a:ext uri="{FF2B5EF4-FFF2-40B4-BE49-F238E27FC236}">
              <a16:creationId xmlns:a16="http://schemas.microsoft.com/office/drawing/2014/main" xmlns="" id="{00000000-0008-0000-0B00-00007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3" name="Text Box 244">
          <a:extLst>
            <a:ext uri="{FF2B5EF4-FFF2-40B4-BE49-F238E27FC236}">
              <a16:creationId xmlns:a16="http://schemas.microsoft.com/office/drawing/2014/main" xmlns="" id="{00000000-0008-0000-0B00-00007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4" name="Text Box 245">
          <a:extLst>
            <a:ext uri="{FF2B5EF4-FFF2-40B4-BE49-F238E27FC236}">
              <a16:creationId xmlns:a16="http://schemas.microsoft.com/office/drawing/2014/main" xmlns="" id="{00000000-0008-0000-0B00-00007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5" name="Text Box 246">
          <a:extLst>
            <a:ext uri="{FF2B5EF4-FFF2-40B4-BE49-F238E27FC236}">
              <a16:creationId xmlns:a16="http://schemas.microsoft.com/office/drawing/2014/main" xmlns="" id="{00000000-0008-0000-0B00-00007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6" name="Text Box 247">
          <a:extLst>
            <a:ext uri="{FF2B5EF4-FFF2-40B4-BE49-F238E27FC236}">
              <a16:creationId xmlns:a16="http://schemas.microsoft.com/office/drawing/2014/main" xmlns="" id="{00000000-0008-0000-0B00-00007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7" name="Text Box 248">
          <a:extLst>
            <a:ext uri="{FF2B5EF4-FFF2-40B4-BE49-F238E27FC236}">
              <a16:creationId xmlns:a16="http://schemas.microsoft.com/office/drawing/2014/main" xmlns="" id="{00000000-0008-0000-0B00-00007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8" name="Text Box 249">
          <a:extLst>
            <a:ext uri="{FF2B5EF4-FFF2-40B4-BE49-F238E27FC236}">
              <a16:creationId xmlns:a16="http://schemas.microsoft.com/office/drawing/2014/main" xmlns="" id="{00000000-0008-0000-0B00-00007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49" name="Text Box 250">
          <a:extLst>
            <a:ext uri="{FF2B5EF4-FFF2-40B4-BE49-F238E27FC236}">
              <a16:creationId xmlns:a16="http://schemas.microsoft.com/office/drawing/2014/main" xmlns="" id="{00000000-0008-0000-0B00-00007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0" name="Text Box 251">
          <a:extLst>
            <a:ext uri="{FF2B5EF4-FFF2-40B4-BE49-F238E27FC236}">
              <a16:creationId xmlns:a16="http://schemas.microsoft.com/office/drawing/2014/main" xmlns="" id="{00000000-0008-0000-0B00-00007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1" name="Text Box 252">
          <a:extLst>
            <a:ext uri="{FF2B5EF4-FFF2-40B4-BE49-F238E27FC236}">
              <a16:creationId xmlns:a16="http://schemas.microsoft.com/office/drawing/2014/main" xmlns="" id="{00000000-0008-0000-0B00-00007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2" name="Text Box 253">
          <a:extLst>
            <a:ext uri="{FF2B5EF4-FFF2-40B4-BE49-F238E27FC236}">
              <a16:creationId xmlns:a16="http://schemas.microsoft.com/office/drawing/2014/main" xmlns="" id="{00000000-0008-0000-0B00-00008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3" name="Text Box 254">
          <a:extLst>
            <a:ext uri="{FF2B5EF4-FFF2-40B4-BE49-F238E27FC236}">
              <a16:creationId xmlns:a16="http://schemas.microsoft.com/office/drawing/2014/main" xmlns="" id="{00000000-0008-0000-0B00-00008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4" name="Text Box 255">
          <a:extLst>
            <a:ext uri="{FF2B5EF4-FFF2-40B4-BE49-F238E27FC236}">
              <a16:creationId xmlns:a16="http://schemas.microsoft.com/office/drawing/2014/main" xmlns="" id="{00000000-0008-0000-0B00-00008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5" name="Text Box 256">
          <a:extLst>
            <a:ext uri="{FF2B5EF4-FFF2-40B4-BE49-F238E27FC236}">
              <a16:creationId xmlns:a16="http://schemas.microsoft.com/office/drawing/2014/main" xmlns="" id="{00000000-0008-0000-0B00-00008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6" name="Text Box 257">
          <a:extLst>
            <a:ext uri="{FF2B5EF4-FFF2-40B4-BE49-F238E27FC236}">
              <a16:creationId xmlns:a16="http://schemas.microsoft.com/office/drawing/2014/main" xmlns="" id="{00000000-0008-0000-0B00-00008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7" name="Text Box 258">
          <a:extLst>
            <a:ext uri="{FF2B5EF4-FFF2-40B4-BE49-F238E27FC236}">
              <a16:creationId xmlns:a16="http://schemas.microsoft.com/office/drawing/2014/main" xmlns="" id="{00000000-0008-0000-0B00-00008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8" name="Text Box 259">
          <a:extLst>
            <a:ext uri="{FF2B5EF4-FFF2-40B4-BE49-F238E27FC236}">
              <a16:creationId xmlns:a16="http://schemas.microsoft.com/office/drawing/2014/main" xmlns="" id="{00000000-0008-0000-0B00-00008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59" name="Text Box 260">
          <a:extLst>
            <a:ext uri="{FF2B5EF4-FFF2-40B4-BE49-F238E27FC236}">
              <a16:creationId xmlns:a16="http://schemas.microsoft.com/office/drawing/2014/main" xmlns="" id="{00000000-0008-0000-0B00-00008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0" name="Text Box 261">
          <a:extLst>
            <a:ext uri="{FF2B5EF4-FFF2-40B4-BE49-F238E27FC236}">
              <a16:creationId xmlns:a16="http://schemas.microsoft.com/office/drawing/2014/main" xmlns="" id="{00000000-0008-0000-0B00-00008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1" name="Text Box 262">
          <a:extLst>
            <a:ext uri="{FF2B5EF4-FFF2-40B4-BE49-F238E27FC236}">
              <a16:creationId xmlns:a16="http://schemas.microsoft.com/office/drawing/2014/main" xmlns="" id="{00000000-0008-0000-0B00-00008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2" name="Text Box 263">
          <a:extLst>
            <a:ext uri="{FF2B5EF4-FFF2-40B4-BE49-F238E27FC236}">
              <a16:creationId xmlns:a16="http://schemas.microsoft.com/office/drawing/2014/main" xmlns="" id="{00000000-0008-0000-0B00-00008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3" name="Text Box 264">
          <a:extLst>
            <a:ext uri="{FF2B5EF4-FFF2-40B4-BE49-F238E27FC236}">
              <a16:creationId xmlns:a16="http://schemas.microsoft.com/office/drawing/2014/main" xmlns="" id="{00000000-0008-0000-0B00-00008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4" name="Text Box 265">
          <a:extLst>
            <a:ext uri="{FF2B5EF4-FFF2-40B4-BE49-F238E27FC236}">
              <a16:creationId xmlns:a16="http://schemas.microsoft.com/office/drawing/2014/main" xmlns="" id="{00000000-0008-0000-0B00-00008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5" name="Text Box 266">
          <a:extLst>
            <a:ext uri="{FF2B5EF4-FFF2-40B4-BE49-F238E27FC236}">
              <a16:creationId xmlns:a16="http://schemas.microsoft.com/office/drawing/2014/main" xmlns="" id="{00000000-0008-0000-0B00-00008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6" name="Text Box 267">
          <a:extLst>
            <a:ext uri="{FF2B5EF4-FFF2-40B4-BE49-F238E27FC236}">
              <a16:creationId xmlns:a16="http://schemas.microsoft.com/office/drawing/2014/main" xmlns="" id="{00000000-0008-0000-0B00-00008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7" name="Text Box 268">
          <a:extLst>
            <a:ext uri="{FF2B5EF4-FFF2-40B4-BE49-F238E27FC236}">
              <a16:creationId xmlns:a16="http://schemas.microsoft.com/office/drawing/2014/main" xmlns="" id="{00000000-0008-0000-0B00-00008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8" name="Text Box 269">
          <a:extLst>
            <a:ext uri="{FF2B5EF4-FFF2-40B4-BE49-F238E27FC236}">
              <a16:creationId xmlns:a16="http://schemas.microsoft.com/office/drawing/2014/main" xmlns="" id="{00000000-0008-0000-0B00-00009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69" name="Text Box 270">
          <a:extLst>
            <a:ext uri="{FF2B5EF4-FFF2-40B4-BE49-F238E27FC236}">
              <a16:creationId xmlns:a16="http://schemas.microsoft.com/office/drawing/2014/main" xmlns="" id="{00000000-0008-0000-0B00-00009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0" name="Text Box 271">
          <a:extLst>
            <a:ext uri="{FF2B5EF4-FFF2-40B4-BE49-F238E27FC236}">
              <a16:creationId xmlns:a16="http://schemas.microsoft.com/office/drawing/2014/main" xmlns="" id="{00000000-0008-0000-0B00-00009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1" name="Text Box 272">
          <a:extLst>
            <a:ext uri="{FF2B5EF4-FFF2-40B4-BE49-F238E27FC236}">
              <a16:creationId xmlns:a16="http://schemas.microsoft.com/office/drawing/2014/main" xmlns="" id="{00000000-0008-0000-0B00-00009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2" name="Text Box 273">
          <a:extLst>
            <a:ext uri="{FF2B5EF4-FFF2-40B4-BE49-F238E27FC236}">
              <a16:creationId xmlns:a16="http://schemas.microsoft.com/office/drawing/2014/main" xmlns="" id="{00000000-0008-0000-0B00-00009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3" name="Text Box 274">
          <a:extLst>
            <a:ext uri="{FF2B5EF4-FFF2-40B4-BE49-F238E27FC236}">
              <a16:creationId xmlns:a16="http://schemas.microsoft.com/office/drawing/2014/main" xmlns="" id="{00000000-0008-0000-0B00-00009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4" name="Text Box 275">
          <a:extLst>
            <a:ext uri="{FF2B5EF4-FFF2-40B4-BE49-F238E27FC236}">
              <a16:creationId xmlns:a16="http://schemas.microsoft.com/office/drawing/2014/main" xmlns="" id="{00000000-0008-0000-0B00-00009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5" name="Text Box 276">
          <a:extLst>
            <a:ext uri="{FF2B5EF4-FFF2-40B4-BE49-F238E27FC236}">
              <a16:creationId xmlns:a16="http://schemas.microsoft.com/office/drawing/2014/main" xmlns="" id="{00000000-0008-0000-0B00-00009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6" name="Text Box 277">
          <a:extLst>
            <a:ext uri="{FF2B5EF4-FFF2-40B4-BE49-F238E27FC236}">
              <a16:creationId xmlns:a16="http://schemas.microsoft.com/office/drawing/2014/main" xmlns="" id="{00000000-0008-0000-0B00-00009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7" name="Text Box 278">
          <a:extLst>
            <a:ext uri="{FF2B5EF4-FFF2-40B4-BE49-F238E27FC236}">
              <a16:creationId xmlns:a16="http://schemas.microsoft.com/office/drawing/2014/main" xmlns="" id="{00000000-0008-0000-0B00-00009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8" name="Text Box 279">
          <a:extLst>
            <a:ext uri="{FF2B5EF4-FFF2-40B4-BE49-F238E27FC236}">
              <a16:creationId xmlns:a16="http://schemas.microsoft.com/office/drawing/2014/main" xmlns="" id="{00000000-0008-0000-0B00-00009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79" name="Text Box 280">
          <a:extLst>
            <a:ext uri="{FF2B5EF4-FFF2-40B4-BE49-F238E27FC236}">
              <a16:creationId xmlns:a16="http://schemas.microsoft.com/office/drawing/2014/main" xmlns="" id="{00000000-0008-0000-0B00-00009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0" name="Text Box 281">
          <a:extLst>
            <a:ext uri="{FF2B5EF4-FFF2-40B4-BE49-F238E27FC236}">
              <a16:creationId xmlns:a16="http://schemas.microsoft.com/office/drawing/2014/main" xmlns="" id="{00000000-0008-0000-0B00-00009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1" name="Text Box 282">
          <a:extLst>
            <a:ext uri="{FF2B5EF4-FFF2-40B4-BE49-F238E27FC236}">
              <a16:creationId xmlns:a16="http://schemas.microsoft.com/office/drawing/2014/main" xmlns="" id="{00000000-0008-0000-0B00-00009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2" name="Text Box 283">
          <a:extLst>
            <a:ext uri="{FF2B5EF4-FFF2-40B4-BE49-F238E27FC236}">
              <a16:creationId xmlns:a16="http://schemas.microsoft.com/office/drawing/2014/main" xmlns="" id="{00000000-0008-0000-0B00-00009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3" name="Text Box 284">
          <a:extLst>
            <a:ext uri="{FF2B5EF4-FFF2-40B4-BE49-F238E27FC236}">
              <a16:creationId xmlns:a16="http://schemas.microsoft.com/office/drawing/2014/main" xmlns="" id="{00000000-0008-0000-0B00-00009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4" name="Text Box 285">
          <a:extLst>
            <a:ext uri="{FF2B5EF4-FFF2-40B4-BE49-F238E27FC236}">
              <a16:creationId xmlns:a16="http://schemas.microsoft.com/office/drawing/2014/main" xmlns="" id="{00000000-0008-0000-0B00-0000A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5" name="Text Box 286">
          <a:extLst>
            <a:ext uri="{FF2B5EF4-FFF2-40B4-BE49-F238E27FC236}">
              <a16:creationId xmlns:a16="http://schemas.microsoft.com/office/drawing/2014/main" xmlns="" id="{00000000-0008-0000-0B00-0000A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6" name="Text Box 287">
          <a:extLst>
            <a:ext uri="{FF2B5EF4-FFF2-40B4-BE49-F238E27FC236}">
              <a16:creationId xmlns:a16="http://schemas.microsoft.com/office/drawing/2014/main" xmlns="" id="{00000000-0008-0000-0B00-0000A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7" name="Text Box 288">
          <a:extLst>
            <a:ext uri="{FF2B5EF4-FFF2-40B4-BE49-F238E27FC236}">
              <a16:creationId xmlns:a16="http://schemas.microsoft.com/office/drawing/2014/main" xmlns="" id="{00000000-0008-0000-0B00-0000A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8" name="Text Box 289">
          <a:extLst>
            <a:ext uri="{FF2B5EF4-FFF2-40B4-BE49-F238E27FC236}">
              <a16:creationId xmlns:a16="http://schemas.microsoft.com/office/drawing/2014/main" xmlns="" id="{00000000-0008-0000-0B00-0000A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89" name="Text Box 290">
          <a:extLst>
            <a:ext uri="{FF2B5EF4-FFF2-40B4-BE49-F238E27FC236}">
              <a16:creationId xmlns:a16="http://schemas.microsoft.com/office/drawing/2014/main" xmlns="" id="{00000000-0008-0000-0B00-0000A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0" name="Text Box 291">
          <a:extLst>
            <a:ext uri="{FF2B5EF4-FFF2-40B4-BE49-F238E27FC236}">
              <a16:creationId xmlns:a16="http://schemas.microsoft.com/office/drawing/2014/main" xmlns="" id="{00000000-0008-0000-0B00-0000A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1" name="Text Box 292">
          <a:extLst>
            <a:ext uri="{FF2B5EF4-FFF2-40B4-BE49-F238E27FC236}">
              <a16:creationId xmlns:a16="http://schemas.microsoft.com/office/drawing/2014/main" xmlns="" id="{00000000-0008-0000-0B00-0000A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2" name="Text Box 293">
          <a:extLst>
            <a:ext uri="{FF2B5EF4-FFF2-40B4-BE49-F238E27FC236}">
              <a16:creationId xmlns:a16="http://schemas.microsoft.com/office/drawing/2014/main" xmlns="" id="{00000000-0008-0000-0B00-0000A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3" name="Text Box 294">
          <a:extLst>
            <a:ext uri="{FF2B5EF4-FFF2-40B4-BE49-F238E27FC236}">
              <a16:creationId xmlns:a16="http://schemas.microsoft.com/office/drawing/2014/main" xmlns="" id="{00000000-0008-0000-0B00-0000A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4" name="Text Box 295">
          <a:extLst>
            <a:ext uri="{FF2B5EF4-FFF2-40B4-BE49-F238E27FC236}">
              <a16:creationId xmlns:a16="http://schemas.microsoft.com/office/drawing/2014/main" xmlns="" id="{00000000-0008-0000-0B00-0000A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5" name="Text Box 296">
          <a:extLst>
            <a:ext uri="{FF2B5EF4-FFF2-40B4-BE49-F238E27FC236}">
              <a16:creationId xmlns:a16="http://schemas.microsoft.com/office/drawing/2014/main" xmlns="" id="{00000000-0008-0000-0B00-0000A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6" name="Text Box 297">
          <a:extLst>
            <a:ext uri="{FF2B5EF4-FFF2-40B4-BE49-F238E27FC236}">
              <a16:creationId xmlns:a16="http://schemas.microsoft.com/office/drawing/2014/main" xmlns="" id="{00000000-0008-0000-0B00-0000A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7" name="Text Box 298">
          <a:extLst>
            <a:ext uri="{FF2B5EF4-FFF2-40B4-BE49-F238E27FC236}">
              <a16:creationId xmlns:a16="http://schemas.microsoft.com/office/drawing/2014/main" xmlns="" id="{00000000-0008-0000-0B00-0000A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8" name="Text Box 299">
          <a:extLst>
            <a:ext uri="{FF2B5EF4-FFF2-40B4-BE49-F238E27FC236}">
              <a16:creationId xmlns:a16="http://schemas.microsoft.com/office/drawing/2014/main" xmlns="" id="{00000000-0008-0000-0B00-0000A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199" name="Text Box 300">
          <a:extLst>
            <a:ext uri="{FF2B5EF4-FFF2-40B4-BE49-F238E27FC236}">
              <a16:creationId xmlns:a16="http://schemas.microsoft.com/office/drawing/2014/main" xmlns="" id="{00000000-0008-0000-0B00-0000A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0" name="Text Box 301">
          <a:extLst>
            <a:ext uri="{FF2B5EF4-FFF2-40B4-BE49-F238E27FC236}">
              <a16:creationId xmlns:a16="http://schemas.microsoft.com/office/drawing/2014/main" xmlns="" id="{00000000-0008-0000-0B00-0000B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1" name="Text Box 302">
          <a:extLst>
            <a:ext uri="{FF2B5EF4-FFF2-40B4-BE49-F238E27FC236}">
              <a16:creationId xmlns:a16="http://schemas.microsoft.com/office/drawing/2014/main" xmlns="" id="{00000000-0008-0000-0B00-0000B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2" name="Text Box 303">
          <a:extLst>
            <a:ext uri="{FF2B5EF4-FFF2-40B4-BE49-F238E27FC236}">
              <a16:creationId xmlns:a16="http://schemas.microsoft.com/office/drawing/2014/main" xmlns="" id="{00000000-0008-0000-0B00-0000B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3" name="Text Box 304">
          <a:extLst>
            <a:ext uri="{FF2B5EF4-FFF2-40B4-BE49-F238E27FC236}">
              <a16:creationId xmlns:a16="http://schemas.microsoft.com/office/drawing/2014/main" xmlns="" id="{00000000-0008-0000-0B00-0000B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4" name="Text Box 305">
          <a:extLst>
            <a:ext uri="{FF2B5EF4-FFF2-40B4-BE49-F238E27FC236}">
              <a16:creationId xmlns:a16="http://schemas.microsoft.com/office/drawing/2014/main" xmlns="" id="{00000000-0008-0000-0B00-0000B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5" name="Text Box 306">
          <a:extLst>
            <a:ext uri="{FF2B5EF4-FFF2-40B4-BE49-F238E27FC236}">
              <a16:creationId xmlns:a16="http://schemas.microsoft.com/office/drawing/2014/main" xmlns="" id="{00000000-0008-0000-0B00-0000B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6" name="Text Box 307">
          <a:extLst>
            <a:ext uri="{FF2B5EF4-FFF2-40B4-BE49-F238E27FC236}">
              <a16:creationId xmlns:a16="http://schemas.microsoft.com/office/drawing/2014/main" xmlns="" id="{00000000-0008-0000-0B00-0000B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7" name="Text Box 308">
          <a:extLst>
            <a:ext uri="{FF2B5EF4-FFF2-40B4-BE49-F238E27FC236}">
              <a16:creationId xmlns:a16="http://schemas.microsoft.com/office/drawing/2014/main" xmlns="" id="{00000000-0008-0000-0B00-0000B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8" name="Text Box 309">
          <a:extLst>
            <a:ext uri="{FF2B5EF4-FFF2-40B4-BE49-F238E27FC236}">
              <a16:creationId xmlns:a16="http://schemas.microsoft.com/office/drawing/2014/main" xmlns="" id="{00000000-0008-0000-0B00-0000B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09" name="Text Box 310">
          <a:extLst>
            <a:ext uri="{FF2B5EF4-FFF2-40B4-BE49-F238E27FC236}">
              <a16:creationId xmlns:a16="http://schemas.microsoft.com/office/drawing/2014/main" xmlns="" id="{00000000-0008-0000-0B00-0000B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0" name="Text Box 311">
          <a:extLst>
            <a:ext uri="{FF2B5EF4-FFF2-40B4-BE49-F238E27FC236}">
              <a16:creationId xmlns:a16="http://schemas.microsoft.com/office/drawing/2014/main" xmlns="" id="{00000000-0008-0000-0B00-0000B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1" name="Text Box 312">
          <a:extLst>
            <a:ext uri="{FF2B5EF4-FFF2-40B4-BE49-F238E27FC236}">
              <a16:creationId xmlns:a16="http://schemas.microsoft.com/office/drawing/2014/main" xmlns="" id="{00000000-0008-0000-0B00-0000B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2" name="Text Box 313">
          <a:extLst>
            <a:ext uri="{FF2B5EF4-FFF2-40B4-BE49-F238E27FC236}">
              <a16:creationId xmlns:a16="http://schemas.microsoft.com/office/drawing/2014/main" xmlns="" id="{00000000-0008-0000-0B00-0000B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3" name="Text Box 314">
          <a:extLst>
            <a:ext uri="{FF2B5EF4-FFF2-40B4-BE49-F238E27FC236}">
              <a16:creationId xmlns:a16="http://schemas.microsoft.com/office/drawing/2014/main" xmlns="" id="{00000000-0008-0000-0B00-0000B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4" name="Text Box 315">
          <a:extLst>
            <a:ext uri="{FF2B5EF4-FFF2-40B4-BE49-F238E27FC236}">
              <a16:creationId xmlns:a16="http://schemas.microsoft.com/office/drawing/2014/main" xmlns="" id="{00000000-0008-0000-0B00-0000B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5" name="Text Box 316">
          <a:extLst>
            <a:ext uri="{FF2B5EF4-FFF2-40B4-BE49-F238E27FC236}">
              <a16:creationId xmlns:a16="http://schemas.microsoft.com/office/drawing/2014/main" xmlns="" id="{00000000-0008-0000-0B00-0000B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6" name="Text Box 317">
          <a:extLst>
            <a:ext uri="{FF2B5EF4-FFF2-40B4-BE49-F238E27FC236}">
              <a16:creationId xmlns:a16="http://schemas.microsoft.com/office/drawing/2014/main" xmlns="" id="{00000000-0008-0000-0B00-0000C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7" name="Text Box 318">
          <a:extLst>
            <a:ext uri="{FF2B5EF4-FFF2-40B4-BE49-F238E27FC236}">
              <a16:creationId xmlns:a16="http://schemas.microsoft.com/office/drawing/2014/main" xmlns="" id="{00000000-0008-0000-0B00-0000C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8" name="Text Box 319">
          <a:extLst>
            <a:ext uri="{FF2B5EF4-FFF2-40B4-BE49-F238E27FC236}">
              <a16:creationId xmlns:a16="http://schemas.microsoft.com/office/drawing/2014/main" xmlns="" id="{00000000-0008-0000-0B00-0000C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19" name="Text Box 320">
          <a:extLst>
            <a:ext uri="{FF2B5EF4-FFF2-40B4-BE49-F238E27FC236}">
              <a16:creationId xmlns:a16="http://schemas.microsoft.com/office/drawing/2014/main" xmlns="" id="{00000000-0008-0000-0B00-0000C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0" name="Text Box 321">
          <a:extLst>
            <a:ext uri="{FF2B5EF4-FFF2-40B4-BE49-F238E27FC236}">
              <a16:creationId xmlns:a16="http://schemas.microsoft.com/office/drawing/2014/main" xmlns="" id="{00000000-0008-0000-0B00-0000C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1" name="Text Box 322">
          <a:extLst>
            <a:ext uri="{FF2B5EF4-FFF2-40B4-BE49-F238E27FC236}">
              <a16:creationId xmlns:a16="http://schemas.microsoft.com/office/drawing/2014/main" xmlns="" id="{00000000-0008-0000-0B00-0000C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2" name="Text Box 323">
          <a:extLst>
            <a:ext uri="{FF2B5EF4-FFF2-40B4-BE49-F238E27FC236}">
              <a16:creationId xmlns:a16="http://schemas.microsoft.com/office/drawing/2014/main" xmlns="" id="{00000000-0008-0000-0B00-0000C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3" name="Text Box 324">
          <a:extLst>
            <a:ext uri="{FF2B5EF4-FFF2-40B4-BE49-F238E27FC236}">
              <a16:creationId xmlns:a16="http://schemas.microsoft.com/office/drawing/2014/main" xmlns="" id="{00000000-0008-0000-0B00-0000C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4" name="Text Box 325">
          <a:extLst>
            <a:ext uri="{FF2B5EF4-FFF2-40B4-BE49-F238E27FC236}">
              <a16:creationId xmlns:a16="http://schemas.microsoft.com/office/drawing/2014/main" xmlns="" id="{00000000-0008-0000-0B00-0000C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5" name="Text Box 326">
          <a:extLst>
            <a:ext uri="{FF2B5EF4-FFF2-40B4-BE49-F238E27FC236}">
              <a16:creationId xmlns:a16="http://schemas.microsoft.com/office/drawing/2014/main" xmlns="" id="{00000000-0008-0000-0B00-0000C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6" name="Text Box 327">
          <a:extLst>
            <a:ext uri="{FF2B5EF4-FFF2-40B4-BE49-F238E27FC236}">
              <a16:creationId xmlns:a16="http://schemas.microsoft.com/office/drawing/2014/main" xmlns="" id="{00000000-0008-0000-0B00-0000C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7" name="Text Box 328">
          <a:extLst>
            <a:ext uri="{FF2B5EF4-FFF2-40B4-BE49-F238E27FC236}">
              <a16:creationId xmlns:a16="http://schemas.microsoft.com/office/drawing/2014/main" xmlns="" id="{00000000-0008-0000-0B00-0000C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8" name="Text Box 329">
          <a:extLst>
            <a:ext uri="{FF2B5EF4-FFF2-40B4-BE49-F238E27FC236}">
              <a16:creationId xmlns:a16="http://schemas.microsoft.com/office/drawing/2014/main" xmlns="" id="{00000000-0008-0000-0B00-0000C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29" name="Text Box 330">
          <a:extLst>
            <a:ext uri="{FF2B5EF4-FFF2-40B4-BE49-F238E27FC236}">
              <a16:creationId xmlns:a16="http://schemas.microsoft.com/office/drawing/2014/main" xmlns="" id="{00000000-0008-0000-0B00-0000C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0" name="Text Box 331">
          <a:extLst>
            <a:ext uri="{FF2B5EF4-FFF2-40B4-BE49-F238E27FC236}">
              <a16:creationId xmlns:a16="http://schemas.microsoft.com/office/drawing/2014/main" xmlns="" id="{00000000-0008-0000-0B00-0000C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1" name="Text Box 332">
          <a:extLst>
            <a:ext uri="{FF2B5EF4-FFF2-40B4-BE49-F238E27FC236}">
              <a16:creationId xmlns:a16="http://schemas.microsoft.com/office/drawing/2014/main" xmlns="" id="{00000000-0008-0000-0B00-0000C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2" name="Text Box 333">
          <a:extLst>
            <a:ext uri="{FF2B5EF4-FFF2-40B4-BE49-F238E27FC236}">
              <a16:creationId xmlns:a16="http://schemas.microsoft.com/office/drawing/2014/main" xmlns="" id="{00000000-0008-0000-0B00-0000D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3" name="Text Box 334">
          <a:extLst>
            <a:ext uri="{FF2B5EF4-FFF2-40B4-BE49-F238E27FC236}">
              <a16:creationId xmlns:a16="http://schemas.microsoft.com/office/drawing/2014/main" xmlns="" id="{00000000-0008-0000-0B00-0000D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4" name="Text Box 335">
          <a:extLst>
            <a:ext uri="{FF2B5EF4-FFF2-40B4-BE49-F238E27FC236}">
              <a16:creationId xmlns:a16="http://schemas.microsoft.com/office/drawing/2014/main" xmlns="" id="{00000000-0008-0000-0B00-0000D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5" name="Text Box 336">
          <a:extLst>
            <a:ext uri="{FF2B5EF4-FFF2-40B4-BE49-F238E27FC236}">
              <a16:creationId xmlns:a16="http://schemas.microsoft.com/office/drawing/2014/main" xmlns="" id="{00000000-0008-0000-0B00-0000D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6" name="Text Box 337">
          <a:extLst>
            <a:ext uri="{FF2B5EF4-FFF2-40B4-BE49-F238E27FC236}">
              <a16:creationId xmlns:a16="http://schemas.microsoft.com/office/drawing/2014/main" xmlns="" id="{00000000-0008-0000-0B00-0000D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7" name="Text Box 338">
          <a:extLst>
            <a:ext uri="{FF2B5EF4-FFF2-40B4-BE49-F238E27FC236}">
              <a16:creationId xmlns:a16="http://schemas.microsoft.com/office/drawing/2014/main" xmlns="" id="{00000000-0008-0000-0B00-0000D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8" name="Text Box 339">
          <a:extLst>
            <a:ext uri="{FF2B5EF4-FFF2-40B4-BE49-F238E27FC236}">
              <a16:creationId xmlns:a16="http://schemas.microsoft.com/office/drawing/2014/main" xmlns="" id="{00000000-0008-0000-0B00-0000D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39" name="Text Box 340">
          <a:extLst>
            <a:ext uri="{FF2B5EF4-FFF2-40B4-BE49-F238E27FC236}">
              <a16:creationId xmlns:a16="http://schemas.microsoft.com/office/drawing/2014/main" xmlns="" id="{00000000-0008-0000-0B00-0000D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0" name="Text Box 341">
          <a:extLst>
            <a:ext uri="{FF2B5EF4-FFF2-40B4-BE49-F238E27FC236}">
              <a16:creationId xmlns:a16="http://schemas.microsoft.com/office/drawing/2014/main" xmlns="" id="{00000000-0008-0000-0B00-0000D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1" name="Text Box 342">
          <a:extLst>
            <a:ext uri="{FF2B5EF4-FFF2-40B4-BE49-F238E27FC236}">
              <a16:creationId xmlns:a16="http://schemas.microsoft.com/office/drawing/2014/main" xmlns="" id="{00000000-0008-0000-0B00-0000D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2" name="Text Box 343">
          <a:extLst>
            <a:ext uri="{FF2B5EF4-FFF2-40B4-BE49-F238E27FC236}">
              <a16:creationId xmlns:a16="http://schemas.microsoft.com/office/drawing/2014/main" xmlns="" id="{00000000-0008-0000-0B00-0000D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3" name="Text Box 344">
          <a:extLst>
            <a:ext uri="{FF2B5EF4-FFF2-40B4-BE49-F238E27FC236}">
              <a16:creationId xmlns:a16="http://schemas.microsoft.com/office/drawing/2014/main" xmlns="" id="{00000000-0008-0000-0B00-0000D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4" name="Text Box 345">
          <a:extLst>
            <a:ext uri="{FF2B5EF4-FFF2-40B4-BE49-F238E27FC236}">
              <a16:creationId xmlns:a16="http://schemas.microsoft.com/office/drawing/2014/main" xmlns="" id="{00000000-0008-0000-0B00-0000D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5" name="Text Box 346">
          <a:extLst>
            <a:ext uri="{FF2B5EF4-FFF2-40B4-BE49-F238E27FC236}">
              <a16:creationId xmlns:a16="http://schemas.microsoft.com/office/drawing/2014/main" xmlns="" id="{00000000-0008-0000-0B00-0000D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6" name="Text Box 347">
          <a:extLst>
            <a:ext uri="{FF2B5EF4-FFF2-40B4-BE49-F238E27FC236}">
              <a16:creationId xmlns:a16="http://schemas.microsoft.com/office/drawing/2014/main" xmlns="" id="{00000000-0008-0000-0B00-0000D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7" name="Text Box 348">
          <a:extLst>
            <a:ext uri="{FF2B5EF4-FFF2-40B4-BE49-F238E27FC236}">
              <a16:creationId xmlns:a16="http://schemas.microsoft.com/office/drawing/2014/main" xmlns="" id="{00000000-0008-0000-0B00-0000D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8" name="Text Box 349">
          <a:extLst>
            <a:ext uri="{FF2B5EF4-FFF2-40B4-BE49-F238E27FC236}">
              <a16:creationId xmlns:a16="http://schemas.microsoft.com/office/drawing/2014/main" xmlns="" id="{00000000-0008-0000-0B00-0000E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49" name="Text Box 350">
          <a:extLst>
            <a:ext uri="{FF2B5EF4-FFF2-40B4-BE49-F238E27FC236}">
              <a16:creationId xmlns:a16="http://schemas.microsoft.com/office/drawing/2014/main" xmlns="" id="{00000000-0008-0000-0B00-0000E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0" name="Text Box 351">
          <a:extLst>
            <a:ext uri="{FF2B5EF4-FFF2-40B4-BE49-F238E27FC236}">
              <a16:creationId xmlns:a16="http://schemas.microsoft.com/office/drawing/2014/main" xmlns="" id="{00000000-0008-0000-0B00-0000E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1" name="Text Box 352">
          <a:extLst>
            <a:ext uri="{FF2B5EF4-FFF2-40B4-BE49-F238E27FC236}">
              <a16:creationId xmlns:a16="http://schemas.microsoft.com/office/drawing/2014/main" xmlns="" id="{00000000-0008-0000-0B00-0000E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2" name="Text Box 353">
          <a:extLst>
            <a:ext uri="{FF2B5EF4-FFF2-40B4-BE49-F238E27FC236}">
              <a16:creationId xmlns:a16="http://schemas.microsoft.com/office/drawing/2014/main" xmlns="" id="{00000000-0008-0000-0B00-0000E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3" name="Text Box 354">
          <a:extLst>
            <a:ext uri="{FF2B5EF4-FFF2-40B4-BE49-F238E27FC236}">
              <a16:creationId xmlns:a16="http://schemas.microsoft.com/office/drawing/2014/main" xmlns="" id="{00000000-0008-0000-0B00-0000E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4" name="Text Box 355">
          <a:extLst>
            <a:ext uri="{FF2B5EF4-FFF2-40B4-BE49-F238E27FC236}">
              <a16:creationId xmlns:a16="http://schemas.microsoft.com/office/drawing/2014/main" xmlns="" id="{00000000-0008-0000-0B00-0000E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5" name="Text Box 356">
          <a:extLst>
            <a:ext uri="{FF2B5EF4-FFF2-40B4-BE49-F238E27FC236}">
              <a16:creationId xmlns:a16="http://schemas.microsoft.com/office/drawing/2014/main" xmlns="" id="{00000000-0008-0000-0B00-0000E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6" name="Text Box 357">
          <a:extLst>
            <a:ext uri="{FF2B5EF4-FFF2-40B4-BE49-F238E27FC236}">
              <a16:creationId xmlns:a16="http://schemas.microsoft.com/office/drawing/2014/main" xmlns="" id="{00000000-0008-0000-0B00-0000E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7" name="Text Box 358">
          <a:extLst>
            <a:ext uri="{FF2B5EF4-FFF2-40B4-BE49-F238E27FC236}">
              <a16:creationId xmlns:a16="http://schemas.microsoft.com/office/drawing/2014/main" xmlns="" id="{00000000-0008-0000-0B00-0000E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8" name="Text Box 359">
          <a:extLst>
            <a:ext uri="{FF2B5EF4-FFF2-40B4-BE49-F238E27FC236}">
              <a16:creationId xmlns:a16="http://schemas.microsoft.com/office/drawing/2014/main" xmlns="" id="{00000000-0008-0000-0B00-0000E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59" name="Text Box 360">
          <a:extLst>
            <a:ext uri="{FF2B5EF4-FFF2-40B4-BE49-F238E27FC236}">
              <a16:creationId xmlns:a16="http://schemas.microsoft.com/office/drawing/2014/main" xmlns="" id="{00000000-0008-0000-0B00-0000E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0" name="Text Box 361">
          <a:extLst>
            <a:ext uri="{FF2B5EF4-FFF2-40B4-BE49-F238E27FC236}">
              <a16:creationId xmlns:a16="http://schemas.microsoft.com/office/drawing/2014/main" xmlns="" id="{00000000-0008-0000-0B00-0000E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1" name="Text Box 362">
          <a:extLst>
            <a:ext uri="{FF2B5EF4-FFF2-40B4-BE49-F238E27FC236}">
              <a16:creationId xmlns:a16="http://schemas.microsoft.com/office/drawing/2014/main" xmlns="" id="{00000000-0008-0000-0B00-0000E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2" name="Text Box 363">
          <a:extLst>
            <a:ext uri="{FF2B5EF4-FFF2-40B4-BE49-F238E27FC236}">
              <a16:creationId xmlns:a16="http://schemas.microsoft.com/office/drawing/2014/main" xmlns="" id="{00000000-0008-0000-0B00-0000E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3" name="Text Box 364">
          <a:extLst>
            <a:ext uri="{FF2B5EF4-FFF2-40B4-BE49-F238E27FC236}">
              <a16:creationId xmlns:a16="http://schemas.microsoft.com/office/drawing/2014/main" xmlns="" id="{00000000-0008-0000-0B00-0000E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4" name="Text Box 365">
          <a:extLst>
            <a:ext uri="{FF2B5EF4-FFF2-40B4-BE49-F238E27FC236}">
              <a16:creationId xmlns:a16="http://schemas.microsoft.com/office/drawing/2014/main" xmlns="" id="{00000000-0008-0000-0B00-0000F0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5" name="Text Box 366">
          <a:extLst>
            <a:ext uri="{FF2B5EF4-FFF2-40B4-BE49-F238E27FC236}">
              <a16:creationId xmlns:a16="http://schemas.microsoft.com/office/drawing/2014/main" xmlns="" id="{00000000-0008-0000-0B00-0000F1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6" name="Text Box 367">
          <a:extLst>
            <a:ext uri="{FF2B5EF4-FFF2-40B4-BE49-F238E27FC236}">
              <a16:creationId xmlns:a16="http://schemas.microsoft.com/office/drawing/2014/main" xmlns="" id="{00000000-0008-0000-0B00-0000F2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7" name="Text Box 368">
          <a:extLst>
            <a:ext uri="{FF2B5EF4-FFF2-40B4-BE49-F238E27FC236}">
              <a16:creationId xmlns:a16="http://schemas.microsoft.com/office/drawing/2014/main" xmlns="" id="{00000000-0008-0000-0B00-0000F3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8" name="Text Box 369">
          <a:extLst>
            <a:ext uri="{FF2B5EF4-FFF2-40B4-BE49-F238E27FC236}">
              <a16:creationId xmlns:a16="http://schemas.microsoft.com/office/drawing/2014/main" xmlns="" id="{00000000-0008-0000-0B00-0000F4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69" name="Text Box 370">
          <a:extLst>
            <a:ext uri="{FF2B5EF4-FFF2-40B4-BE49-F238E27FC236}">
              <a16:creationId xmlns:a16="http://schemas.microsoft.com/office/drawing/2014/main" xmlns="" id="{00000000-0008-0000-0B00-0000F5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0" name="Text Box 371">
          <a:extLst>
            <a:ext uri="{FF2B5EF4-FFF2-40B4-BE49-F238E27FC236}">
              <a16:creationId xmlns:a16="http://schemas.microsoft.com/office/drawing/2014/main" xmlns="" id="{00000000-0008-0000-0B00-0000F6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1" name="Text Box 372">
          <a:extLst>
            <a:ext uri="{FF2B5EF4-FFF2-40B4-BE49-F238E27FC236}">
              <a16:creationId xmlns:a16="http://schemas.microsoft.com/office/drawing/2014/main" xmlns="" id="{00000000-0008-0000-0B00-0000F7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2" name="Text Box 373">
          <a:extLst>
            <a:ext uri="{FF2B5EF4-FFF2-40B4-BE49-F238E27FC236}">
              <a16:creationId xmlns:a16="http://schemas.microsoft.com/office/drawing/2014/main" xmlns="" id="{00000000-0008-0000-0B00-0000F8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3" name="Text Box 374">
          <a:extLst>
            <a:ext uri="{FF2B5EF4-FFF2-40B4-BE49-F238E27FC236}">
              <a16:creationId xmlns:a16="http://schemas.microsoft.com/office/drawing/2014/main" xmlns="" id="{00000000-0008-0000-0B00-0000F9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4" name="Text Box 375">
          <a:extLst>
            <a:ext uri="{FF2B5EF4-FFF2-40B4-BE49-F238E27FC236}">
              <a16:creationId xmlns:a16="http://schemas.microsoft.com/office/drawing/2014/main" xmlns="" id="{00000000-0008-0000-0B00-0000FA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5" name="Text Box 376">
          <a:extLst>
            <a:ext uri="{FF2B5EF4-FFF2-40B4-BE49-F238E27FC236}">
              <a16:creationId xmlns:a16="http://schemas.microsoft.com/office/drawing/2014/main" xmlns="" id="{00000000-0008-0000-0B00-0000FB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6" name="Text Box 377">
          <a:extLst>
            <a:ext uri="{FF2B5EF4-FFF2-40B4-BE49-F238E27FC236}">
              <a16:creationId xmlns:a16="http://schemas.microsoft.com/office/drawing/2014/main" xmlns="" id="{00000000-0008-0000-0B00-0000FC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7" name="Text Box 378">
          <a:extLst>
            <a:ext uri="{FF2B5EF4-FFF2-40B4-BE49-F238E27FC236}">
              <a16:creationId xmlns:a16="http://schemas.microsoft.com/office/drawing/2014/main" xmlns="" id="{00000000-0008-0000-0B00-0000FD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8" name="Text Box 379">
          <a:extLst>
            <a:ext uri="{FF2B5EF4-FFF2-40B4-BE49-F238E27FC236}">
              <a16:creationId xmlns:a16="http://schemas.microsoft.com/office/drawing/2014/main" xmlns="" id="{00000000-0008-0000-0B00-0000FE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79" name="Text Box 380">
          <a:extLst>
            <a:ext uri="{FF2B5EF4-FFF2-40B4-BE49-F238E27FC236}">
              <a16:creationId xmlns:a16="http://schemas.microsoft.com/office/drawing/2014/main" xmlns="" id="{00000000-0008-0000-0B00-0000FF04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0" name="Text Box 381">
          <a:extLst>
            <a:ext uri="{FF2B5EF4-FFF2-40B4-BE49-F238E27FC236}">
              <a16:creationId xmlns:a16="http://schemas.microsoft.com/office/drawing/2014/main" xmlns="" id="{00000000-0008-0000-0B00-00000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1" name="Text Box 382">
          <a:extLst>
            <a:ext uri="{FF2B5EF4-FFF2-40B4-BE49-F238E27FC236}">
              <a16:creationId xmlns:a16="http://schemas.microsoft.com/office/drawing/2014/main" xmlns="" id="{00000000-0008-0000-0B00-00000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2" name="Text Box 383">
          <a:extLst>
            <a:ext uri="{FF2B5EF4-FFF2-40B4-BE49-F238E27FC236}">
              <a16:creationId xmlns:a16="http://schemas.microsoft.com/office/drawing/2014/main" xmlns="" id="{00000000-0008-0000-0B00-00000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3" name="Text Box 384">
          <a:extLst>
            <a:ext uri="{FF2B5EF4-FFF2-40B4-BE49-F238E27FC236}">
              <a16:creationId xmlns:a16="http://schemas.microsoft.com/office/drawing/2014/main" xmlns="" id="{00000000-0008-0000-0B00-00000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4" name="Text Box 385">
          <a:extLst>
            <a:ext uri="{FF2B5EF4-FFF2-40B4-BE49-F238E27FC236}">
              <a16:creationId xmlns:a16="http://schemas.microsoft.com/office/drawing/2014/main" xmlns="" id="{00000000-0008-0000-0B00-00000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5" name="Text Box 386">
          <a:extLst>
            <a:ext uri="{FF2B5EF4-FFF2-40B4-BE49-F238E27FC236}">
              <a16:creationId xmlns:a16="http://schemas.microsoft.com/office/drawing/2014/main" xmlns="" id="{00000000-0008-0000-0B00-00000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6" name="Text Box 387">
          <a:extLst>
            <a:ext uri="{FF2B5EF4-FFF2-40B4-BE49-F238E27FC236}">
              <a16:creationId xmlns:a16="http://schemas.microsoft.com/office/drawing/2014/main" xmlns="" id="{00000000-0008-0000-0B00-00000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7" name="Text Box 388">
          <a:extLst>
            <a:ext uri="{FF2B5EF4-FFF2-40B4-BE49-F238E27FC236}">
              <a16:creationId xmlns:a16="http://schemas.microsoft.com/office/drawing/2014/main" xmlns="" id="{00000000-0008-0000-0B00-00000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8" name="Text Box 389">
          <a:extLst>
            <a:ext uri="{FF2B5EF4-FFF2-40B4-BE49-F238E27FC236}">
              <a16:creationId xmlns:a16="http://schemas.microsoft.com/office/drawing/2014/main" xmlns="" id="{00000000-0008-0000-0B00-00000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89" name="Text Box 390">
          <a:extLst>
            <a:ext uri="{FF2B5EF4-FFF2-40B4-BE49-F238E27FC236}">
              <a16:creationId xmlns:a16="http://schemas.microsoft.com/office/drawing/2014/main" xmlns="" id="{00000000-0008-0000-0B00-00000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0" name="Text Box 391">
          <a:extLst>
            <a:ext uri="{FF2B5EF4-FFF2-40B4-BE49-F238E27FC236}">
              <a16:creationId xmlns:a16="http://schemas.microsoft.com/office/drawing/2014/main" xmlns="" id="{00000000-0008-0000-0B00-00000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1" name="Text Box 392">
          <a:extLst>
            <a:ext uri="{FF2B5EF4-FFF2-40B4-BE49-F238E27FC236}">
              <a16:creationId xmlns:a16="http://schemas.microsoft.com/office/drawing/2014/main" xmlns="" id="{00000000-0008-0000-0B00-00000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2" name="Text Box 393">
          <a:extLst>
            <a:ext uri="{FF2B5EF4-FFF2-40B4-BE49-F238E27FC236}">
              <a16:creationId xmlns:a16="http://schemas.microsoft.com/office/drawing/2014/main" xmlns="" id="{00000000-0008-0000-0B00-00000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3" name="Text Box 394">
          <a:extLst>
            <a:ext uri="{FF2B5EF4-FFF2-40B4-BE49-F238E27FC236}">
              <a16:creationId xmlns:a16="http://schemas.microsoft.com/office/drawing/2014/main" xmlns="" id="{00000000-0008-0000-0B00-00000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4" name="Text Box 395">
          <a:extLst>
            <a:ext uri="{FF2B5EF4-FFF2-40B4-BE49-F238E27FC236}">
              <a16:creationId xmlns:a16="http://schemas.microsoft.com/office/drawing/2014/main" xmlns="" id="{00000000-0008-0000-0B00-00000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5" name="Text Box 396">
          <a:extLst>
            <a:ext uri="{FF2B5EF4-FFF2-40B4-BE49-F238E27FC236}">
              <a16:creationId xmlns:a16="http://schemas.microsoft.com/office/drawing/2014/main" xmlns="" id="{00000000-0008-0000-0B00-00000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6" name="Text Box 397">
          <a:extLst>
            <a:ext uri="{FF2B5EF4-FFF2-40B4-BE49-F238E27FC236}">
              <a16:creationId xmlns:a16="http://schemas.microsoft.com/office/drawing/2014/main" xmlns="" id="{00000000-0008-0000-0B00-00001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7" name="Text Box 398">
          <a:extLst>
            <a:ext uri="{FF2B5EF4-FFF2-40B4-BE49-F238E27FC236}">
              <a16:creationId xmlns:a16="http://schemas.microsoft.com/office/drawing/2014/main" xmlns="" id="{00000000-0008-0000-0B00-00001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8" name="Text Box 399">
          <a:extLst>
            <a:ext uri="{FF2B5EF4-FFF2-40B4-BE49-F238E27FC236}">
              <a16:creationId xmlns:a16="http://schemas.microsoft.com/office/drawing/2014/main" xmlns="" id="{00000000-0008-0000-0B00-00001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299" name="Text Box 400">
          <a:extLst>
            <a:ext uri="{FF2B5EF4-FFF2-40B4-BE49-F238E27FC236}">
              <a16:creationId xmlns:a16="http://schemas.microsoft.com/office/drawing/2014/main" xmlns="" id="{00000000-0008-0000-0B00-00001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0" name="Text Box 401">
          <a:extLst>
            <a:ext uri="{FF2B5EF4-FFF2-40B4-BE49-F238E27FC236}">
              <a16:creationId xmlns:a16="http://schemas.microsoft.com/office/drawing/2014/main" xmlns="" id="{00000000-0008-0000-0B00-00001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1" name="Text Box 402">
          <a:extLst>
            <a:ext uri="{FF2B5EF4-FFF2-40B4-BE49-F238E27FC236}">
              <a16:creationId xmlns:a16="http://schemas.microsoft.com/office/drawing/2014/main" xmlns="" id="{00000000-0008-0000-0B00-00001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2" name="Text Box 403">
          <a:extLst>
            <a:ext uri="{FF2B5EF4-FFF2-40B4-BE49-F238E27FC236}">
              <a16:creationId xmlns:a16="http://schemas.microsoft.com/office/drawing/2014/main" xmlns="" id="{00000000-0008-0000-0B00-00001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3" name="Text Box 404">
          <a:extLst>
            <a:ext uri="{FF2B5EF4-FFF2-40B4-BE49-F238E27FC236}">
              <a16:creationId xmlns:a16="http://schemas.microsoft.com/office/drawing/2014/main" xmlns="" id="{00000000-0008-0000-0B00-00001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4" name="Text Box 405">
          <a:extLst>
            <a:ext uri="{FF2B5EF4-FFF2-40B4-BE49-F238E27FC236}">
              <a16:creationId xmlns:a16="http://schemas.microsoft.com/office/drawing/2014/main" xmlns="" id="{00000000-0008-0000-0B00-00001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5" name="Text Box 406">
          <a:extLst>
            <a:ext uri="{FF2B5EF4-FFF2-40B4-BE49-F238E27FC236}">
              <a16:creationId xmlns:a16="http://schemas.microsoft.com/office/drawing/2014/main" xmlns="" id="{00000000-0008-0000-0B00-00001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6" name="Text Box 407">
          <a:extLst>
            <a:ext uri="{FF2B5EF4-FFF2-40B4-BE49-F238E27FC236}">
              <a16:creationId xmlns:a16="http://schemas.microsoft.com/office/drawing/2014/main" xmlns="" id="{00000000-0008-0000-0B00-00001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7" name="Text Box 408">
          <a:extLst>
            <a:ext uri="{FF2B5EF4-FFF2-40B4-BE49-F238E27FC236}">
              <a16:creationId xmlns:a16="http://schemas.microsoft.com/office/drawing/2014/main" xmlns="" id="{00000000-0008-0000-0B00-00001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8" name="Text Box 409">
          <a:extLst>
            <a:ext uri="{FF2B5EF4-FFF2-40B4-BE49-F238E27FC236}">
              <a16:creationId xmlns:a16="http://schemas.microsoft.com/office/drawing/2014/main" xmlns="" id="{00000000-0008-0000-0B00-00001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09" name="Text Box 410">
          <a:extLst>
            <a:ext uri="{FF2B5EF4-FFF2-40B4-BE49-F238E27FC236}">
              <a16:creationId xmlns:a16="http://schemas.microsoft.com/office/drawing/2014/main" xmlns="" id="{00000000-0008-0000-0B00-00001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0" name="Text Box 411">
          <a:extLst>
            <a:ext uri="{FF2B5EF4-FFF2-40B4-BE49-F238E27FC236}">
              <a16:creationId xmlns:a16="http://schemas.microsoft.com/office/drawing/2014/main" xmlns="" id="{00000000-0008-0000-0B00-00001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1" name="Text Box 412">
          <a:extLst>
            <a:ext uri="{FF2B5EF4-FFF2-40B4-BE49-F238E27FC236}">
              <a16:creationId xmlns:a16="http://schemas.microsoft.com/office/drawing/2014/main" xmlns="" id="{00000000-0008-0000-0B00-00001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2" name="Text Box 413">
          <a:extLst>
            <a:ext uri="{FF2B5EF4-FFF2-40B4-BE49-F238E27FC236}">
              <a16:creationId xmlns:a16="http://schemas.microsoft.com/office/drawing/2014/main" xmlns="" id="{00000000-0008-0000-0B00-00002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3" name="Text Box 414">
          <a:extLst>
            <a:ext uri="{FF2B5EF4-FFF2-40B4-BE49-F238E27FC236}">
              <a16:creationId xmlns:a16="http://schemas.microsoft.com/office/drawing/2014/main" xmlns="" id="{00000000-0008-0000-0B00-00002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4" name="Text Box 415">
          <a:extLst>
            <a:ext uri="{FF2B5EF4-FFF2-40B4-BE49-F238E27FC236}">
              <a16:creationId xmlns:a16="http://schemas.microsoft.com/office/drawing/2014/main" xmlns="" id="{00000000-0008-0000-0B00-00002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5" name="Text Box 416">
          <a:extLst>
            <a:ext uri="{FF2B5EF4-FFF2-40B4-BE49-F238E27FC236}">
              <a16:creationId xmlns:a16="http://schemas.microsoft.com/office/drawing/2014/main" xmlns="" id="{00000000-0008-0000-0B00-00002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6" name="Text Box 417">
          <a:extLst>
            <a:ext uri="{FF2B5EF4-FFF2-40B4-BE49-F238E27FC236}">
              <a16:creationId xmlns:a16="http://schemas.microsoft.com/office/drawing/2014/main" xmlns="" id="{00000000-0008-0000-0B00-00002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7" name="Text Box 418">
          <a:extLst>
            <a:ext uri="{FF2B5EF4-FFF2-40B4-BE49-F238E27FC236}">
              <a16:creationId xmlns:a16="http://schemas.microsoft.com/office/drawing/2014/main" xmlns="" id="{00000000-0008-0000-0B00-00002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8" name="Text Box 419">
          <a:extLst>
            <a:ext uri="{FF2B5EF4-FFF2-40B4-BE49-F238E27FC236}">
              <a16:creationId xmlns:a16="http://schemas.microsoft.com/office/drawing/2014/main" xmlns="" id="{00000000-0008-0000-0B00-00002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19" name="Text Box 420">
          <a:extLst>
            <a:ext uri="{FF2B5EF4-FFF2-40B4-BE49-F238E27FC236}">
              <a16:creationId xmlns:a16="http://schemas.microsoft.com/office/drawing/2014/main" xmlns="" id="{00000000-0008-0000-0B00-00002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0" name="Text Box 421">
          <a:extLst>
            <a:ext uri="{FF2B5EF4-FFF2-40B4-BE49-F238E27FC236}">
              <a16:creationId xmlns:a16="http://schemas.microsoft.com/office/drawing/2014/main" xmlns="" id="{00000000-0008-0000-0B00-00002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1" name="Text Box 422">
          <a:extLst>
            <a:ext uri="{FF2B5EF4-FFF2-40B4-BE49-F238E27FC236}">
              <a16:creationId xmlns:a16="http://schemas.microsoft.com/office/drawing/2014/main" xmlns="" id="{00000000-0008-0000-0B00-00002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2" name="Text Box 423">
          <a:extLst>
            <a:ext uri="{FF2B5EF4-FFF2-40B4-BE49-F238E27FC236}">
              <a16:creationId xmlns:a16="http://schemas.microsoft.com/office/drawing/2014/main" xmlns="" id="{00000000-0008-0000-0B00-00002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3" name="Text Box 424">
          <a:extLst>
            <a:ext uri="{FF2B5EF4-FFF2-40B4-BE49-F238E27FC236}">
              <a16:creationId xmlns:a16="http://schemas.microsoft.com/office/drawing/2014/main" xmlns="" id="{00000000-0008-0000-0B00-00002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4" name="Text Box 425">
          <a:extLst>
            <a:ext uri="{FF2B5EF4-FFF2-40B4-BE49-F238E27FC236}">
              <a16:creationId xmlns:a16="http://schemas.microsoft.com/office/drawing/2014/main" xmlns="" id="{00000000-0008-0000-0B00-00002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5" name="Text Box 426">
          <a:extLst>
            <a:ext uri="{FF2B5EF4-FFF2-40B4-BE49-F238E27FC236}">
              <a16:creationId xmlns:a16="http://schemas.microsoft.com/office/drawing/2014/main" xmlns="" id="{00000000-0008-0000-0B00-00002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6" name="Text Box 427">
          <a:extLst>
            <a:ext uri="{FF2B5EF4-FFF2-40B4-BE49-F238E27FC236}">
              <a16:creationId xmlns:a16="http://schemas.microsoft.com/office/drawing/2014/main" xmlns="" id="{00000000-0008-0000-0B00-00002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7" name="Text Box 428">
          <a:extLst>
            <a:ext uri="{FF2B5EF4-FFF2-40B4-BE49-F238E27FC236}">
              <a16:creationId xmlns:a16="http://schemas.microsoft.com/office/drawing/2014/main" xmlns="" id="{00000000-0008-0000-0B00-00002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8" name="Text Box 429">
          <a:extLst>
            <a:ext uri="{FF2B5EF4-FFF2-40B4-BE49-F238E27FC236}">
              <a16:creationId xmlns:a16="http://schemas.microsoft.com/office/drawing/2014/main" xmlns="" id="{00000000-0008-0000-0B00-00003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29" name="Text Box 430">
          <a:extLst>
            <a:ext uri="{FF2B5EF4-FFF2-40B4-BE49-F238E27FC236}">
              <a16:creationId xmlns:a16="http://schemas.microsoft.com/office/drawing/2014/main" xmlns="" id="{00000000-0008-0000-0B00-00003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0" name="Text Box 431">
          <a:extLst>
            <a:ext uri="{FF2B5EF4-FFF2-40B4-BE49-F238E27FC236}">
              <a16:creationId xmlns:a16="http://schemas.microsoft.com/office/drawing/2014/main" xmlns="" id="{00000000-0008-0000-0B00-00003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1" name="Text Box 432">
          <a:extLst>
            <a:ext uri="{FF2B5EF4-FFF2-40B4-BE49-F238E27FC236}">
              <a16:creationId xmlns:a16="http://schemas.microsoft.com/office/drawing/2014/main" xmlns="" id="{00000000-0008-0000-0B00-00003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2" name="Text Box 433">
          <a:extLst>
            <a:ext uri="{FF2B5EF4-FFF2-40B4-BE49-F238E27FC236}">
              <a16:creationId xmlns:a16="http://schemas.microsoft.com/office/drawing/2014/main" xmlns="" id="{00000000-0008-0000-0B00-00003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3" name="Text Box 434">
          <a:extLst>
            <a:ext uri="{FF2B5EF4-FFF2-40B4-BE49-F238E27FC236}">
              <a16:creationId xmlns:a16="http://schemas.microsoft.com/office/drawing/2014/main" xmlns="" id="{00000000-0008-0000-0B00-00003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4" name="Text Box 435">
          <a:extLst>
            <a:ext uri="{FF2B5EF4-FFF2-40B4-BE49-F238E27FC236}">
              <a16:creationId xmlns:a16="http://schemas.microsoft.com/office/drawing/2014/main" xmlns="" id="{00000000-0008-0000-0B00-00003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5" name="Text Box 436">
          <a:extLst>
            <a:ext uri="{FF2B5EF4-FFF2-40B4-BE49-F238E27FC236}">
              <a16:creationId xmlns:a16="http://schemas.microsoft.com/office/drawing/2014/main" xmlns="" id="{00000000-0008-0000-0B00-00003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6" name="Text Box 437">
          <a:extLst>
            <a:ext uri="{FF2B5EF4-FFF2-40B4-BE49-F238E27FC236}">
              <a16:creationId xmlns:a16="http://schemas.microsoft.com/office/drawing/2014/main" xmlns="" id="{00000000-0008-0000-0B00-00003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7" name="Text Box 438">
          <a:extLst>
            <a:ext uri="{FF2B5EF4-FFF2-40B4-BE49-F238E27FC236}">
              <a16:creationId xmlns:a16="http://schemas.microsoft.com/office/drawing/2014/main" xmlns="" id="{00000000-0008-0000-0B00-00003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8" name="Text Box 439">
          <a:extLst>
            <a:ext uri="{FF2B5EF4-FFF2-40B4-BE49-F238E27FC236}">
              <a16:creationId xmlns:a16="http://schemas.microsoft.com/office/drawing/2014/main" xmlns="" id="{00000000-0008-0000-0B00-00003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39" name="Text Box 440">
          <a:extLst>
            <a:ext uri="{FF2B5EF4-FFF2-40B4-BE49-F238E27FC236}">
              <a16:creationId xmlns:a16="http://schemas.microsoft.com/office/drawing/2014/main" xmlns="" id="{00000000-0008-0000-0B00-00003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0" name="Text Box 441">
          <a:extLst>
            <a:ext uri="{FF2B5EF4-FFF2-40B4-BE49-F238E27FC236}">
              <a16:creationId xmlns:a16="http://schemas.microsoft.com/office/drawing/2014/main" xmlns="" id="{00000000-0008-0000-0B00-00003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1" name="Text Box 442">
          <a:extLst>
            <a:ext uri="{FF2B5EF4-FFF2-40B4-BE49-F238E27FC236}">
              <a16:creationId xmlns:a16="http://schemas.microsoft.com/office/drawing/2014/main" xmlns="" id="{00000000-0008-0000-0B00-00003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2" name="Text Box 443">
          <a:extLst>
            <a:ext uri="{FF2B5EF4-FFF2-40B4-BE49-F238E27FC236}">
              <a16:creationId xmlns:a16="http://schemas.microsoft.com/office/drawing/2014/main" xmlns="" id="{00000000-0008-0000-0B00-00003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3" name="Text Box 444">
          <a:extLst>
            <a:ext uri="{FF2B5EF4-FFF2-40B4-BE49-F238E27FC236}">
              <a16:creationId xmlns:a16="http://schemas.microsoft.com/office/drawing/2014/main" xmlns="" id="{00000000-0008-0000-0B00-00003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4" name="Text Box 445">
          <a:extLst>
            <a:ext uri="{FF2B5EF4-FFF2-40B4-BE49-F238E27FC236}">
              <a16:creationId xmlns:a16="http://schemas.microsoft.com/office/drawing/2014/main" xmlns="" id="{00000000-0008-0000-0B00-00004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5" name="Text Box 446">
          <a:extLst>
            <a:ext uri="{FF2B5EF4-FFF2-40B4-BE49-F238E27FC236}">
              <a16:creationId xmlns:a16="http://schemas.microsoft.com/office/drawing/2014/main" xmlns="" id="{00000000-0008-0000-0B00-00004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6" name="Text Box 447">
          <a:extLst>
            <a:ext uri="{FF2B5EF4-FFF2-40B4-BE49-F238E27FC236}">
              <a16:creationId xmlns:a16="http://schemas.microsoft.com/office/drawing/2014/main" xmlns="" id="{00000000-0008-0000-0B00-00004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7" name="Text Box 448">
          <a:extLst>
            <a:ext uri="{FF2B5EF4-FFF2-40B4-BE49-F238E27FC236}">
              <a16:creationId xmlns:a16="http://schemas.microsoft.com/office/drawing/2014/main" xmlns="" id="{00000000-0008-0000-0B00-00004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8" name="Text Box 449">
          <a:extLst>
            <a:ext uri="{FF2B5EF4-FFF2-40B4-BE49-F238E27FC236}">
              <a16:creationId xmlns:a16="http://schemas.microsoft.com/office/drawing/2014/main" xmlns="" id="{00000000-0008-0000-0B00-00004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49" name="Text Box 450">
          <a:extLst>
            <a:ext uri="{FF2B5EF4-FFF2-40B4-BE49-F238E27FC236}">
              <a16:creationId xmlns:a16="http://schemas.microsoft.com/office/drawing/2014/main" xmlns="" id="{00000000-0008-0000-0B00-00004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0" name="Text Box 451">
          <a:extLst>
            <a:ext uri="{FF2B5EF4-FFF2-40B4-BE49-F238E27FC236}">
              <a16:creationId xmlns:a16="http://schemas.microsoft.com/office/drawing/2014/main" xmlns="" id="{00000000-0008-0000-0B00-00004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1" name="Text Box 452">
          <a:extLst>
            <a:ext uri="{FF2B5EF4-FFF2-40B4-BE49-F238E27FC236}">
              <a16:creationId xmlns:a16="http://schemas.microsoft.com/office/drawing/2014/main" xmlns="" id="{00000000-0008-0000-0B00-00004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2" name="Text Box 453">
          <a:extLst>
            <a:ext uri="{FF2B5EF4-FFF2-40B4-BE49-F238E27FC236}">
              <a16:creationId xmlns:a16="http://schemas.microsoft.com/office/drawing/2014/main" xmlns="" id="{00000000-0008-0000-0B00-00004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3" name="Text Box 454">
          <a:extLst>
            <a:ext uri="{FF2B5EF4-FFF2-40B4-BE49-F238E27FC236}">
              <a16:creationId xmlns:a16="http://schemas.microsoft.com/office/drawing/2014/main" xmlns="" id="{00000000-0008-0000-0B00-00004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4" name="Text Box 455">
          <a:extLst>
            <a:ext uri="{FF2B5EF4-FFF2-40B4-BE49-F238E27FC236}">
              <a16:creationId xmlns:a16="http://schemas.microsoft.com/office/drawing/2014/main" xmlns="" id="{00000000-0008-0000-0B00-00004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5" name="Text Box 456">
          <a:extLst>
            <a:ext uri="{FF2B5EF4-FFF2-40B4-BE49-F238E27FC236}">
              <a16:creationId xmlns:a16="http://schemas.microsoft.com/office/drawing/2014/main" xmlns="" id="{00000000-0008-0000-0B00-00004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6" name="Text Box 457">
          <a:extLst>
            <a:ext uri="{FF2B5EF4-FFF2-40B4-BE49-F238E27FC236}">
              <a16:creationId xmlns:a16="http://schemas.microsoft.com/office/drawing/2014/main" xmlns="" id="{00000000-0008-0000-0B00-00004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7" name="Text Box 458">
          <a:extLst>
            <a:ext uri="{FF2B5EF4-FFF2-40B4-BE49-F238E27FC236}">
              <a16:creationId xmlns:a16="http://schemas.microsoft.com/office/drawing/2014/main" xmlns="" id="{00000000-0008-0000-0B00-00004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8" name="Text Box 459">
          <a:extLst>
            <a:ext uri="{FF2B5EF4-FFF2-40B4-BE49-F238E27FC236}">
              <a16:creationId xmlns:a16="http://schemas.microsoft.com/office/drawing/2014/main" xmlns="" id="{00000000-0008-0000-0B00-00004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59" name="Text Box 460">
          <a:extLst>
            <a:ext uri="{FF2B5EF4-FFF2-40B4-BE49-F238E27FC236}">
              <a16:creationId xmlns:a16="http://schemas.microsoft.com/office/drawing/2014/main" xmlns="" id="{00000000-0008-0000-0B00-00004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0" name="Text Box 461">
          <a:extLst>
            <a:ext uri="{FF2B5EF4-FFF2-40B4-BE49-F238E27FC236}">
              <a16:creationId xmlns:a16="http://schemas.microsoft.com/office/drawing/2014/main" xmlns="" id="{00000000-0008-0000-0B00-00005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1" name="Text Box 462">
          <a:extLst>
            <a:ext uri="{FF2B5EF4-FFF2-40B4-BE49-F238E27FC236}">
              <a16:creationId xmlns:a16="http://schemas.microsoft.com/office/drawing/2014/main" xmlns="" id="{00000000-0008-0000-0B00-00005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2" name="Text Box 463">
          <a:extLst>
            <a:ext uri="{FF2B5EF4-FFF2-40B4-BE49-F238E27FC236}">
              <a16:creationId xmlns:a16="http://schemas.microsoft.com/office/drawing/2014/main" xmlns="" id="{00000000-0008-0000-0B00-00005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3" name="Text Box 464">
          <a:extLst>
            <a:ext uri="{FF2B5EF4-FFF2-40B4-BE49-F238E27FC236}">
              <a16:creationId xmlns:a16="http://schemas.microsoft.com/office/drawing/2014/main" xmlns="" id="{00000000-0008-0000-0B00-00005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4" name="Text Box 465">
          <a:extLst>
            <a:ext uri="{FF2B5EF4-FFF2-40B4-BE49-F238E27FC236}">
              <a16:creationId xmlns:a16="http://schemas.microsoft.com/office/drawing/2014/main" xmlns="" id="{00000000-0008-0000-0B00-00005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5" name="Text Box 466">
          <a:extLst>
            <a:ext uri="{FF2B5EF4-FFF2-40B4-BE49-F238E27FC236}">
              <a16:creationId xmlns:a16="http://schemas.microsoft.com/office/drawing/2014/main" xmlns="" id="{00000000-0008-0000-0B00-00005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6" name="Text Box 467">
          <a:extLst>
            <a:ext uri="{FF2B5EF4-FFF2-40B4-BE49-F238E27FC236}">
              <a16:creationId xmlns:a16="http://schemas.microsoft.com/office/drawing/2014/main" xmlns="" id="{00000000-0008-0000-0B00-00005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7" name="Text Box 468">
          <a:extLst>
            <a:ext uri="{FF2B5EF4-FFF2-40B4-BE49-F238E27FC236}">
              <a16:creationId xmlns:a16="http://schemas.microsoft.com/office/drawing/2014/main" xmlns="" id="{00000000-0008-0000-0B00-00005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8" name="Text Box 469">
          <a:extLst>
            <a:ext uri="{FF2B5EF4-FFF2-40B4-BE49-F238E27FC236}">
              <a16:creationId xmlns:a16="http://schemas.microsoft.com/office/drawing/2014/main" xmlns="" id="{00000000-0008-0000-0B00-00005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69" name="Text Box 470">
          <a:extLst>
            <a:ext uri="{FF2B5EF4-FFF2-40B4-BE49-F238E27FC236}">
              <a16:creationId xmlns:a16="http://schemas.microsoft.com/office/drawing/2014/main" xmlns="" id="{00000000-0008-0000-0B00-00005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0" name="Text Box 471">
          <a:extLst>
            <a:ext uri="{FF2B5EF4-FFF2-40B4-BE49-F238E27FC236}">
              <a16:creationId xmlns:a16="http://schemas.microsoft.com/office/drawing/2014/main" xmlns="" id="{00000000-0008-0000-0B00-00005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1" name="Text Box 472">
          <a:extLst>
            <a:ext uri="{FF2B5EF4-FFF2-40B4-BE49-F238E27FC236}">
              <a16:creationId xmlns:a16="http://schemas.microsoft.com/office/drawing/2014/main" xmlns="" id="{00000000-0008-0000-0B00-00005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2" name="Text Box 473">
          <a:extLst>
            <a:ext uri="{FF2B5EF4-FFF2-40B4-BE49-F238E27FC236}">
              <a16:creationId xmlns:a16="http://schemas.microsoft.com/office/drawing/2014/main" xmlns="" id="{00000000-0008-0000-0B00-00005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3" name="Text Box 474">
          <a:extLst>
            <a:ext uri="{FF2B5EF4-FFF2-40B4-BE49-F238E27FC236}">
              <a16:creationId xmlns:a16="http://schemas.microsoft.com/office/drawing/2014/main" xmlns="" id="{00000000-0008-0000-0B00-00005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4" name="Text Box 475">
          <a:extLst>
            <a:ext uri="{FF2B5EF4-FFF2-40B4-BE49-F238E27FC236}">
              <a16:creationId xmlns:a16="http://schemas.microsoft.com/office/drawing/2014/main" xmlns="" id="{00000000-0008-0000-0B00-00005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5" name="Text Box 476">
          <a:extLst>
            <a:ext uri="{FF2B5EF4-FFF2-40B4-BE49-F238E27FC236}">
              <a16:creationId xmlns:a16="http://schemas.microsoft.com/office/drawing/2014/main" xmlns="" id="{00000000-0008-0000-0B00-00005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6" name="Text Box 477">
          <a:extLst>
            <a:ext uri="{FF2B5EF4-FFF2-40B4-BE49-F238E27FC236}">
              <a16:creationId xmlns:a16="http://schemas.microsoft.com/office/drawing/2014/main" xmlns="" id="{00000000-0008-0000-0B00-00006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7" name="Text Box 478">
          <a:extLst>
            <a:ext uri="{FF2B5EF4-FFF2-40B4-BE49-F238E27FC236}">
              <a16:creationId xmlns:a16="http://schemas.microsoft.com/office/drawing/2014/main" xmlns="" id="{00000000-0008-0000-0B00-00006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8" name="Text Box 479">
          <a:extLst>
            <a:ext uri="{FF2B5EF4-FFF2-40B4-BE49-F238E27FC236}">
              <a16:creationId xmlns:a16="http://schemas.microsoft.com/office/drawing/2014/main" xmlns="" id="{00000000-0008-0000-0B00-00006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79" name="Text Box 480">
          <a:extLst>
            <a:ext uri="{FF2B5EF4-FFF2-40B4-BE49-F238E27FC236}">
              <a16:creationId xmlns:a16="http://schemas.microsoft.com/office/drawing/2014/main" xmlns="" id="{00000000-0008-0000-0B00-00006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0" name="Text Box 481">
          <a:extLst>
            <a:ext uri="{FF2B5EF4-FFF2-40B4-BE49-F238E27FC236}">
              <a16:creationId xmlns:a16="http://schemas.microsoft.com/office/drawing/2014/main" xmlns="" id="{00000000-0008-0000-0B00-00006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1" name="Text Box 482">
          <a:extLst>
            <a:ext uri="{FF2B5EF4-FFF2-40B4-BE49-F238E27FC236}">
              <a16:creationId xmlns:a16="http://schemas.microsoft.com/office/drawing/2014/main" xmlns="" id="{00000000-0008-0000-0B00-00006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2" name="Text Box 483">
          <a:extLst>
            <a:ext uri="{FF2B5EF4-FFF2-40B4-BE49-F238E27FC236}">
              <a16:creationId xmlns:a16="http://schemas.microsoft.com/office/drawing/2014/main" xmlns="" id="{00000000-0008-0000-0B00-00006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3" name="Text Box 484">
          <a:extLst>
            <a:ext uri="{FF2B5EF4-FFF2-40B4-BE49-F238E27FC236}">
              <a16:creationId xmlns:a16="http://schemas.microsoft.com/office/drawing/2014/main" xmlns="" id="{00000000-0008-0000-0B00-00006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4" name="Text Box 485">
          <a:extLst>
            <a:ext uri="{FF2B5EF4-FFF2-40B4-BE49-F238E27FC236}">
              <a16:creationId xmlns:a16="http://schemas.microsoft.com/office/drawing/2014/main" xmlns="" id="{00000000-0008-0000-0B00-00006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5" name="Text Box 486">
          <a:extLst>
            <a:ext uri="{FF2B5EF4-FFF2-40B4-BE49-F238E27FC236}">
              <a16:creationId xmlns:a16="http://schemas.microsoft.com/office/drawing/2014/main" xmlns="" id="{00000000-0008-0000-0B00-00006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6" name="Text Box 487">
          <a:extLst>
            <a:ext uri="{FF2B5EF4-FFF2-40B4-BE49-F238E27FC236}">
              <a16:creationId xmlns:a16="http://schemas.microsoft.com/office/drawing/2014/main" xmlns="" id="{00000000-0008-0000-0B00-00006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7" name="Text Box 488">
          <a:extLst>
            <a:ext uri="{FF2B5EF4-FFF2-40B4-BE49-F238E27FC236}">
              <a16:creationId xmlns:a16="http://schemas.microsoft.com/office/drawing/2014/main" xmlns="" id="{00000000-0008-0000-0B00-00006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8" name="Text Box 489">
          <a:extLst>
            <a:ext uri="{FF2B5EF4-FFF2-40B4-BE49-F238E27FC236}">
              <a16:creationId xmlns:a16="http://schemas.microsoft.com/office/drawing/2014/main" xmlns="" id="{00000000-0008-0000-0B00-00006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89" name="Text Box 490">
          <a:extLst>
            <a:ext uri="{FF2B5EF4-FFF2-40B4-BE49-F238E27FC236}">
              <a16:creationId xmlns:a16="http://schemas.microsoft.com/office/drawing/2014/main" xmlns="" id="{00000000-0008-0000-0B00-00006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0" name="Text Box 491">
          <a:extLst>
            <a:ext uri="{FF2B5EF4-FFF2-40B4-BE49-F238E27FC236}">
              <a16:creationId xmlns:a16="http://schemas.microsoft.com/office/drawing/2014/main" xmlns="" id="{00000000-0008-0000-0B00-00006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1" name="Text Box 492">
          <a:extLst>
            <a:ext uri="{FF2B5EF4-FFF2-40B4-BE49-F238E27FC236}">
              <a16:creationId xmlns:a16="http://schemas.microsoft.com/office/drawing/2014/main" xmlns="" id="{00000000-0008-0000-0B00-00006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2" name="Text Box 493">
          <a:extLst>
            <a:ext uri="{FF2B5EF4-FFF2-40B4-BE49-F238E27FC236}">
              <a16:creationId xmlns:a16="http://schemas.microsoft.com/office/drawing/2014/main" xmlns="" id="{00000000-0008-0000-0B00-00007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3" name="Text Box 494">
          <a:extLst>
            <a:ext uri="{FF2B5EF4-FFF2-40B4-BE49-F238E27FC236}">
              <a16:creationId xmlns:a16="http://schemas.microsoft.com/office/drawing/2014/main" xmlns="" id="{00000000-0008-0000-0B00-00007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4" name="Text Box 495">
          <a:extLst>
            <a:ext uri="{FF2B5EF4-FFF2-40B4-BE49-F238E27FC236}">
              <a16:creationId xmlns:a16="http://schemas.microsoft.com/office/drawing/2014/main" xmlns="" id="{00000000-0008-0000-0B00-00007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5" name="Text Box 496">
          <a:extLst>
            <a:ext uri="{FF2B5EF4-FFF2-40B4-BE49-F238E27FC236}">
              <a16:creationId xmlns:a16="http://schemas.microsoft.com/office/drawing/2014/main" xmlns="" id="{00000000-0008-0000-0B00-00007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6" name="Text Box 497">
          <a:extLst>
            <a:ext uri="{FF2B5EF4-FFF2-40B4-BE49-F238E27FC236}">
              <a16:creationId xmlns:a16="http://schemas.microsoft.com/office/drawing/2014/main" xmlns="" id="{00000000-0008-0000-0B00-00007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7" name="Text Box 498">
          <a:extLst>
            <a:ext uri="{FF2B5EF4-FFF2-40B4-BE49-F238E27FC236}">
              <a16:creationId xmlns:a16="http://schemas.microsoft.com/office/drawing/2014/main" xmlns="" id="{00000000-0008-0000-0B00-00007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8" name="Text Box 499">
          <a:extLst>
            <a:ext uri="{FF2B5EF4-FFF2-40B4-BE49-F238E27FC236}">
              <a16:creationId xmlns:a16="http://schemas.microsoft.com/office/drawing/2014/main" xmlns="" id="{00000000-0008-0000-0B00-00007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399" name="Text Box 500">
          <a:extLst>
            <a:ext uri="{FF2B5EF4-FFF2-40B4-BE49-F238E27FC236}">
              <a16:creationId xmlns:a16="http://schemas.microsoft.com/office/drawing/2014/main" xmlns="" id="{00000000-0008-0000-0B00-00007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0" name="Text Box 501">
          <a:extLst>
            <a:ext uri="{FF2B5EF4-FFF2-40B4-BE49-F238E27FC236}">
              <a16:creationId xmlns:a16="http://schemas.microsoft.com/office/drawing/2014/main" xmlns="" id="{00000000-0008-0000-0B00-00007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1" name="Text Box 502">
          <a:extLst>
            <a:ext uri="{FF2B5EF4-FFF2-40B4-BE49-F238E27FC236}">
              <a16:creationId xmlns:a16="http://schemas.microsoft.com/office/drawing/2014/main" xmlns="" id="{00000000-0008-0000-0B00-00007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2" name="Text Box 503">
          <a:extLst>
            <a:ext uri="{FF2B5EF4-FFF2-40B4-BE49-F238E27FC236}">
              <a16:creationId xmlns:a16="http://schemas.microsoft.com/office/drawing/2014/main" xmlns="" id="{00000000-0008-0000-0B00-00007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3" name="Text Box 504">
          <a:extLst>
            <a:ext uri="{FF2B5EF4-FFF2-40B4-BE49-F238E27FC236}">
              <a16:creationId xmlns:a16="http://schemas.microsoft.com/office/drawing/2014/main" xmlns="" id="{00000000-0008-0000-0B00-00007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4" name="Text Box 505">
          <a:extLst>
            <a:ext uri="{FF2B5EF4-FFF2-40B4-BE49-F238E27FC236}">
              <a16:creationId xmlns:a16="http://schemas.microsoft.com/office/drawing/2014/main" xmlns="" id="{00000000-0008-0000-0B00-00007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5" name="Text Box 506">
          <a:extLst>
            <a:ext uri="{FF2B5EF4-FFF2-40B4-BE49-F238E27FC236}">
              <a16:creationId xmlns:a16="http://schemas.microsoft.com/office/drawing/2014/main" xmlns="" id="{00000000-0008-0000-0B00-00007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6" name="Text Box 507">
          <a:extLst>
            <a:ext uri="{FF2B5EF4-FFF2-40B4-BE49-F238E27FC236}">
              <a16:creationId xmlns:a16="http://schemas.microsoft.com/office/drawing/2014/main" xmlns="" id="{00000000-0008-0000-0B00-00007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7" name="Text Box 508">
          <a:extLst>
            <a:ext uri="{FF2B5EF4-FFF2-40B4-BE49-F238E27FC236}">
              <a16:creationId xmlns:a16="http://schemas.microsoft.com/office/drawing/2014/main" xmlns="" id="{00000000-0008-0000-0B00-00007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8" name="Text Box 509">
          <a:extLst>
            <a:ext uri="{FF2B5EF4-FFF2-40B4-BE49-F238E27FC236}">
              <a16:creationId xmlns:a16="http://schemas.microsoft.com/office/drawing/2014/main" xmlns="" id="{00000000-0008-0000-0B00-00008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09" name="Text Box 510">
          <a:extLst>
            <a:ext uri="{FF2B5EF4-FFF2-40B4-BE49-F238E27FC236}">
              <a16:creationId xmlns:a16="http://schemas.microsoft.com/office/drawing/2014/main" xmlns="" id="{00000000-0008-0000-0B00-00008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0" name="Text Box 511">
          <a:extLst>
            <a:ext uri="{FF2B5EF4-FFF2-40B4-BE49-F238E27FC236}">
              <a16:creationId xmlns:a16="http://schemas.microsoft.com/office/drawing/2014/main" xmlns="" id="{00000000-0008-0000-0B00-00008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1" name="Text Box 512">
          <a:extLst>
            <a:ext uri="{FF2B5EF4-FFF2-40B4-BE49-F238E27FC236}">
              <a16:creationId xmlns:a16="http://schemas.microsoft.com/office/drawing/2014/main" xmlns="" id="{00000000-0008-0000-0B00-00008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2" name="Text Box 513">
          <a:extLst>
            <a:ext uri="{FF2B5EF4-FFF2-40B4-BE49-F238E27FC236}">
              <a16:creationId xmlns:a16="http://schemas.microsoft.com/office/drawing/2014/main" xmlns="" id="{00000000-0008-0000-0B00-00008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3" name="Text Box 514">
          <a:extLst>
            <a:ext uri="{FF2B5EF4-FFF2-40B4-BE49-F238E27FC236}">
              <a16:creationId xmlns:a16="http://schemas.microsoft.com/office/drawing/2014/main" xmlns="" id="{00000000-0008-0000-0B00-00008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4" name="Text Box 515">
          <a:extLst>
            <a:ext uri="{FF2B5EF4-FFF2-40B4-BE49-F238E27FC236}">
              <a16:creationId xmlns:a16="http://schemas.microsoft.com/office/drawing/2014/main" xmlns="" id="{00000000-0008-0000-0B00-00008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5" name="Text Box 516">
          <a:extLst>
            <a:ext uri="{FF2B5EF4-FFF2-40B4-BE49-F238E27FC236}">
              <a16:creationId xmlns:a16="http://schemas.microsoft.com/office/drawing/2014/main" xmlns="" id="{00000000-0008-0000-0B00-00008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6" name="Text Box 517">
          <a:extLst>
            <a:ext uri="{FF2B5EF4-FFF2-40B4-BE49-F238E27FC236}">
              <a16:creationId xmlns:a16="http://schemas.microsoft.com/office/drawing/2014/main" xmlns="" id="{00000000-0008-0000-0B00-00008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7" name="Text Box 518">
          <a:extLst>
            <a:ext uri="{FF2B5EF4-FFF2-40B4-BE49-F238E27FC236}">
              <a16:creationId xmlns:a16="http://schemas.microsoft.com/office/drawing/2014/main" xmlns="" id="{00000000-0008-0000-0B00-00008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8" name="Text Box 519">
          <a:extLst>
            <a:ext uri="{FF2B5EF4-FFF2-40B4-BE49-F238E27FC236}">
              <a16:creationId xmlns:a16="http://schemas.microsoft.com/office/drawing/2014/main" xmlns="" id="{00000000-0008-0000-0B00-00008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19" name="Text Box 520">
          <a:extLst>
            <a:ext uri="{FF2B5EF4-FFF2-40B4-BE49-F238E27FC236}">
              <a16:creationId xmlns:a16="http://schemas.microsoft.com/office/drawing/2014/main" xmlns="" id="{00000000-0008-0000-0B00-00008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0" name="Text Box 521">
          <a:extLst>
            <a:ext uri="{FF2B5EF4-FFF2-40B4-BE49-F238E27FC236}">
              <a16:creationId xmlns:a16="http://schemas.microsoft.com/office/drawing/2014/main" xmlns="" id="{00000000-0008-0000-0B00-00008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1" name="Text Box 522">
          <a:extLst>
            <a:ext uri="{FF2B5EF4-FFF2-40B4-BE49-F238E27FC236}">
              <a16:creationId xmlns:a16="http://schemas.microsoft.com/office/drawing/2014/main" xmlns="" id="{00000000-0008-0000-0B00-00008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2" name="Text Box 523">
          <a:extLst>
            <a:ext uri="{FF2B5EF4-FFF2-40B4-BE49-F238E27FC236}">
              <a16:creationId xmlns:a16="http://schemas.microsoft.com/office/drawing/2014/main" xmlns="" id="{00000000-0008-0000-0B00-00008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3" name="Text Box 524">
          <a:extLst>
            <a:ext uri="{FF2B5EF4-FFF2-40B4-BE49-F238E27FC236}">
              <a16:creationId xmlns:a16="http://schemas.microsoft.com/office/drawing/2014/main" xmlns="" id="{00000000-0008-0000-0B00-00008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4" name="Text Box 525">
          <a:extLst>
            <a:ext uri="{FF2B5EF4-FFF2-40B4-BE49-F238E27FC236}">
              <a16:creationId xmlns:a16="http://schemas.microsoft.com/office/drawing/2014/main" xmlns="" id="{00000000-0008-0000-0B00-00009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5" name="Text Box 526">
          <a:extLst>
            <a:ext uri="{FF2B5EF4-FFF2-40B4-BE49-F238E27FC236}">
              <a16:creationId xmlns:a16="http://schemas.microsoft.com/office/drawing/2014/main" xmlns="" id="{00000000-0008-0000-0B00-00009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6" name="Text Box 527">
          <a:extLst>
            <a:ext uri="{FF2B5EF4-FFF2-40B4-BE49-F238E27FC236}">
              <a16:creationId xmlns:a16="http://schemas.microsoft.com/office/drawing/2014/main" xmlns="" id="{00000000-0008-0000-0B00-00009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7" name="Text Box 528">
          <a:extLst>
            <a:ext uri="{FF2B5EF4-FFF2-40B4-BE49-F238E27FC236}">
              <a16:creationId xmlns:a16="http://schemas.microsoft.com/office/drawing/2014/main" xmlns="" id="{00000000-0008-0000-0B00-00009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8" name="Text Box 529">
          <a:extLst>
            <a:ext uri="{FF2B5EF4-FFF2-40B4-BE49-F238E27FC236}">
              <a16:creationId xmlns:a16="http://schemas.microsoft.com/office/drawing/2014/main" xmlns="" id="{00000000-0008-0000-0B00-00009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29" name="Text Box 530">
          <a:extLst>
            <a:ext uri="{FF2B5EF4-FFF2-40B4-BE49-F238E27FC236}">
              <a16:creationId xmlns:a16="http://schemas.microsoft.com/office/drawing/2014/main" xmlns="" id="{00000000-0008-0000-0B00-00009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0" name="Text Box 531">
          <a:extLst>
            <a:ext uri="{FF2B5EF4-FFF2-40B4-BE49-F238E27FC236}">
              <a16:creationId xmlns:a16="http://schemas.microsoft.com/office/drawing/2014/main" xmlns="" id="{00000000-0008-0000-0B00-00009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1" name="Text Box 532">
          <a:extLst>
            <a:ext uri="{FF2B5EF4-FFF2-40B4-BE49-F238E27FC236}">
              <a16:creationId xmlns:a16="http://schemas.microsoft.com/office/drawing/2014/main" xmlns="" id="{00000000-0008-0000-0B00-00009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2" name="Text Box 533">
          <a:extLst>
            <a:ext uri="{FF2B5EF4-FFF2-40B4-BE49-F238E27FC236}">
              <a16:creationId xmlns:a16="http://schemas.microsoft.com/office/drawing/2014/main" xmlns="" id="{00000000-0008-0000-0B00-00009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3" name="Text Box 534">
          <a:extLst>
            <a:ext uri="{FF2B5EF4-FFF2-40B4-BE49-F238E27FC236}">
              <a16:creationId xmlns:a16="http://schemas.microsoft.com/office/drawing/2014/main" xmlns="" id="{00000000-0008-0000-0B00-00009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4" name="Text Box 535">
          <a:extLst>
            <a:ext uri="{FF2B5EF4-FFF2-40B4-BE49-F238E27FC236}">
              <a16:creationId xmlns:a16="http://schemas.microsoft.com/office/drawing/2014/main" xmlns="" id="{00000000-0008-0000-0B00-00009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5" name="Text Box 536">
          <a:extLst>
            <a:ext uri="{FF2B5EF4-FFF2-40B4-BE49-F238E27FC236}">
              <a16:creationId xmlns:a16="http://schemas.microsoft.com/office/drawing/2014/main" xmlns="" id="{00000000-0008-0000-0B00-00009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6" name="Text Box 537">
          <a:extLst>
            <a:ext uri="{FF2B5EF4-FFF2-40B4-BE49-F238E27FC236}">
              <a16:creationId xmlns:a16="http://schemas.microsoft.com/office/drawing/2014/main" xmlns="" id="{00000000-0008-0000-0B00-00009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7" name="Text Box 538">
          <a:extLst>
            <a:ext uri="{FF2B5EF4-FFF2-40B4-BE49-F238E27FC236}">
              <a16:creationId xmlns:a16="http://schemas.microsoft.com/office/drawing/2014/main" xmlns="" id="{00000000-0008-0000-0B00-00009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8" name="Text Box 539">
          <a:extLst>
            <a:ext uri="{FF2B5EF4-FFF2-40B4-BE49-F238E27FC236}">
              <a16:creationId xmlns:a16="http://schemas.microsoft.com/office/drawing/2014/main" xmlns="" id="{00000000-0008-0000-0B00-00009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39" name="Text Box 540">
          <a:extLst>
            <a:ext uri="{FF2B5EF4-FFF2-40B4-BE49-F238E27FC236}">
              <a16:creationId xmlns:a16="http://schemas.microsoft.com/office/drawing/2014/main" xmlns="" id="{00000000-0008-0000-0B00-00009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0" name="Text Box 541">
          <a:extLst>
            <a:ext uri="{FF2B5EF4-FFF2-40B4-BE49-F238E27FC236}">
              <a16:creationId xmlns:a16="http://schemas.microsoft.com/office/drawing/2014/main" xmlns="" id="{00000000-0008-0000-0B00-0000A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1" name="Text Box 542">
          <a:extLst>
            <a:ext uri="{FF2B5EF4-FFF2-40B4-BE49-F238E27FC236}">
              <a16:creationId xmlns:a16="http://schemas.microsoft.com/office/drawing/2014/main" xmlns="" id="{00000000-0008-0000-0B00-0000A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2" name="Text Box 543">
          <a:extLst>
            <a:ext uri="{FF2B5EF4-FFF2-40B4-BE49-F238E27FC236}">
              <a16:creationId xmlns:a16="http://schemas.microsoft.com/office/drawing/2014/main" xmlns="" id="{00000000-0008-0000-0B00-0000A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3" name="Text Box 544">
          <a:extLst>
            <a:ext uri="{FF2B5EF4-FFF2-40B4-BE49-F238E27FC236}">
              <a16:creationId xmlns:a16="http://schemas.microsoft.com/office/drawing/2014/main" xmlns="" id="{00000000-0008-0000-0B00-0000A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4" name="Text Box 545">
          <a:extLst>
            <a:ext uri="{FF2B5EF4-FFF2-40B4-BE49-F238E27FC236}">
              <a16:creationId xmlns:a16="http://schemas.microsoft.com/office/drawing/2014/main" xmlns="" id="{00000000-0008-0000-0B00-0000A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5" name="Text Box 546">
          <a:extLst>
            <a:ext uri="{FF2B5EF4-FFF2-40B4-BE49-F238E27FC236}">
              <a16:creationId xmlns:a16="http://schemas.microsoft.com/office/drawing/2014/main" xmlns="" id="{00000000-0008-0000-0B00-0000A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6" name="Text Box 547">
          <a:extLst>
            <a:ext uri="{FF2B5EF4-FFF2-40B4-BE49-F238E27FC236}">
              <a16:creationId xmlns:a16="http://schemas.microsoft.com/office/drawing/2014/main" xmlns="" id="{00000000-0008-0000-0B00-0000A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7" name="Text Box 548">
          <a:extLst>
            <a:ext uri="{FF2B5EF4-FFF2-40B4-BE49-F238E27FC236}">
              <a16:creationId xmlns:a16="http://schemas.microsoft.com/office/drawing/2014/main" xmlns="" id="{00000000-0008-0000-0B00-0000A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8" name="Text Box 549">
          <a:extLst>
            <a:ext uri="{FF2B5EF4-FFF2-40B4-BE49-F238E27FC236}">
              <a16:creationId xmlns:a16="http://schemas.microsoft.com/office/drawing/2014/main" xmlns="" id="{00000000-0008-0000-0B00-0000A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49" name="Text Box 550">
          <a:extLst>
            <a:ext uri="{FF2B5EF4-FFF2-40B4-BE49-F238E27FC236}">
              <a16:creationId xmlns:a16="http://schemas.microsoft.com/office/drawing/2014/main" xmlns="" id="{00000000-0008-0000-0B00-0000A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0" name="Text Box 551">
          <a:extLst>
            <a:ext uri="{FF2B5EF4-FFF2-40B4-BE49-F238E27FC236}">
              <a16:creationId xmlns:a16="http://schemas.microsoft.com/office/drawing/2014/main" xmlns="" id="{00000000-0008-0000-0B00-0000A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1" name="Text Box 552">
          <a:extLst>
            <a:ext uri="{FF2B5EF4-FFF2-40B4-BE49-F238E27FC236}">
              <a16:creationId xmlns:a16="http://schemas.microsoft.com/office/drawing/2014/main" xmlns="" id="{00000000-0008-0000-0B00-0000A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2" name="Text Box 553">
          <a:extLst>
            <a:ext uri="{FF2B5EF4-FFF2-40B4-BE49-F238E27FC236}">
              <a16:creationId xmlns:a16="http://schemas.microsoft.com/office/drawing/2014/main" xmlns="" id="{00000000-0008-0000-0B00-0000A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3" name="Text Box 554">
          <a:extLst>
            <a:ext uri="{FF2B5EF4-FFF2-40B4-BE49-F238E27FC236}">
              <a16:creationId xmlns:a16="http://schemas.microsoft.com/office/drawing/2014/main" xmlns="" id="{00000000-0008-0000-0B00-0000A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4" name="Text Box 555">
          <a:extLst>
            <a:ext uri="{FF2B5EF4-FFF2-40B4-BE49-F238E27FC236}">
              <a16:creationId xmlns:a16="http://schemas.microsoft.com/office/drawing/2014/main" xmlns="" id="{00000000-0008-0000-0B00-0000A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5" name="Text Box 556">
          <a:extLst>
            <a:ext uri="{FF2B5EF4-FFF2-40B4-BE49-F238E27FC236}">
              <a16:creationId xmlns:a16="http://schemas.microsoft.com/office/drawing/2014/main" xmlns="" id="{00000000-0008-0000-0B00-0000A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6" name="Text Box 557">
          <a:extLst>
            <a:ext uri="{FF2B5EF4-FFF2-40B4-BE49-F238E27FC236}">
              <a16:creationId xmlns:a16="http://schemas.microsoft.com/office/drawing/2014/main" xmlns="" id="{00000000-0008-0000-0B00-0000B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7" name="Text Box 558">
          <a:extLst>
            <a:ext uri="{FF2B5EF4-FFF2-40B4-BE49-F238E27FC236}">
              <a16:creationId xmlns:a16="http://schemas.microsoft.com/office/drawing/2014/main" xmlns="" id="{00000000-0008-0000-0B00-0000B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8" name="Text Box 559">
          <a:extLst>
            <a:ext uri="{FF2B5EF4-FFF2-40B4-BE49-F238E27FC236}">
              <a16:creationId xmlns:a16="http://schemas.microsoft.com/office/drawing/2014/main" xmlns="" id="{00000000-0008-0000-0B00-0000B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59" name="Text Box 560">
          <a:extLst>
            <a:ext uri="{FF2B5EF4-FFF2-40B4-BE49-F238E27FC236}">
              <a16:creationId xmlns:a16="http://schemas.microsoft.com/office/drawing/2014/main" xmlns="" id="{00000000-0008-0000-0B00-0000B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0" name="Text Box 561">
          <a:extLst>
            <a:ext uri="{FF2B5EF4-FFF2-40B4-BE49-F238E27FC236}">
              <a16:creationId xmlns:a16="http://schemas.microsoft.com/office/drawing/2014/main" xmlns="" id="{00000000-0008-0000-0B00-0000B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1" name="Text Box 562">
          <a:extLst>
            <a:ext uri="{FF2B5EF4-FFF2-40B4-BE49-F238E27FC236}">
              <a16:creationId xmlns:a16="http://schemas.microsoft.com/office/drawing/2014/main" xmlns="" id="{00000000-0008-0000-0B00-0000B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2" name="Text Box 563">
          <a:extLst>
            <a:ext uri="{FF2B5EF4-FFF2-40B4-BE49-F238E27FC236}">
              <a16:creationId xmlns:a16="http://schemas.microsoft.com/office/drawing/2014/main" xmlns="" id="{00000000-0008-0000-0B00-0000B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3" name="Text Box 564">
          <a:extLst>
            <a:ext uri="{FF2B5EF4-FFF2-40B4-BE49-F238E27FC236}">
              <a16:creationId xmlns:a16="http://schemas.microsoft.com/office/drawing/2014/main" xmlns="" id="{00000000-0008-0000-0B00-0000B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4" name="Text Box 565">
          <a:extLst>
            <a:ext uri="{FF2B5EF4-FFF2-40B4-BE49-F238E27FC236}">
              <a16:creationId xmlns:a16="http://schemas.microsoft.com/office/drawing/2014/main" xmlns="" id="{00000000-0008-0000-0B00-0000B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5" name="Text Box 566">
          <a:extLst>
            <a:ext uri="{FF2B5EF4-FFF2-40B4-BE49-F238E27FC236}">
              <a16:creationId xmlns:a16="http://schemas.microsoft.com/office/drawing/2014/main" xmlns="" id="{00000000-0008-0000-0B00-0000B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6" name="Text Box 567">
          <a:extLst>
            <a:ext uri="{FF2B5EF4-FFF2-40B4-BE49-F238E27FC236}">
              <a16:creationId xmlns:a16="http://schemas.microsoft.com/office/drawing/2014/main" xmlns="" id="{00000000-0008-0000-0B00-0000B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7" name="Text Box 568">
          <a:extLst>
            <a:ext uri="{FF2B5EF4-FFF2-40B4-BE49-F238E27FC236}">
              <a16:creationId xmlns:a16="http://schemas.microsoft.com/office/drawing/2014/main" xmlns="" id="{00000000-0008-0000-0B00-0000B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8" name="Text Box 569">
          <a:extLst>
            <a:ext uri="{FF2B5EF4-FFF2-40B4-BE49-F238E27FC236}">
              <a16:creationId xmlns:a16="http://schemas.microsoft.com/office/drawing/2014/main" xmlns="" id="{00000000-0008-0000-0B00-0000B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69" name="Text Box 570">
          <a:extLst>
            <a:ext uri="{FF2B5EF4-FFF2-40B4-BE49-F238E27FC236}">
              <a16:creationId xmlns:a16="http://schemas.microsoft.com/office/drawing/2014/main" xmlns="" id="{00000000-0008-0000-0B00-0000B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0" name="Text Box 571">
          <a:extLst>
            <a:ext uri="{FF2B5EF4-FFF2-40B4-BE49-F238E27FC236}">
              <a16:creationId xmlns:a16="http://schemas.microsoft.com/office/drawing/2014/main" xmlns="" id="{00000000-0008-0000-0B00-0000B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1" name="Text Box 572">
          <a:extLst>
            <a:ext uri="{FF2B5EF4-FFF2-40B4-BE49-F238E27FC236}">
              <a16:creationId xmlns:a16="http://schemas.microsoft.com/office/drawing/2014/main" xmlns="" id="{00000000-0008-0000-0B00-0000B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2" name="Text Box 573">
          <a:extLst>
            <a:ext uri="{FF2B5EF4-FFF2-40B4-BE49-F238E27FC236}">
              <a16:creationId xmlns:a16="http://schemas.microsoft.com/office/drawing/2014/main" xmlns="" id="{00000000-0008-0000-0B00-0000C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3" name="Text Box 574">
          <a:extLst>
            <a:ext uri="{FF2B5EF4-FFF2-40B4-BE49-F238E27FC236}">
              <a16:creationId xmlns:a16="http://schemas.microsoft.com/office/drawing/2014/main" xmlns="" id="{00000000-0008-0000-0B00-0000C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4" name="Text Box 575">
          <a:extLst>
            <a:ext uri="{FF2B5EF4-FFF2-40B4-BE49-F238E27FC236}">
              <a16:creationId xmlns:a16="http://schemas.microsoft.com/office/drawing/2014/main" xmlns="" id="{00000000-0008-0000-0B00-0000C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5" name="Text Box 576">
          <a:extLst>
            <a:ext uri="{FF2B5EF4-FFF2-40B4-BE49-F238E27FC236}">
              <a16:creationId xmlns:a16="http://schemas.microsoft.com/office/drawing/2014/main" xmlns="" id="{00000000-0008-0000-0B00-0000C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6" name="Text Box 577">
          <a:extLst>
            <a:ext uri="{FF2B5EF4-FFF2-40B4-BE49-F238E27FC236}">
              <a16:creationId xmlns:a16="http://schemas.microsoft.com/office/drawing/2014/main" xmlns="" id="{00000000-0008-0000-0B00-0000C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7" name="Text Box 578">
          <a:extLst>
            <a:ext uri="{FF2B5EF4-FFF2-40B4-BE49-F238E27FC236}">
              <a16:creationId xmlns:a16="http://schemas.microsoft.com/office/drawing/2014/main" xmlns="" id="{00000000-0008-0000-0B00-0000C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8" name="Text Box 579">
          <a:extLst>
            <a:ext uri="{FF2B5EF4-FFF2-40B4-BE49-F238E27FC236}">
              <a16:creationId xmlns:a16="http://schemas.microsoft.com/office/drawing/2014/main" xmlns="" id="{00000000-0008-0000-0B00-0000C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79" name="Text Box 580">
          <a:extLst>
            <a:ext uri="{FF2B5EF4-FFF2-40B4-BE49-F238E27FC236}">
              <a16:creationId xmlns:a16="http://schemas.microsoft.com/office/drawing/2014/main" xmlns="" id="{00000000-0008-0000-0B00-0000C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0" name="Text Box 581">
          <a:extLst>
            <a:ext uri="{FF2B5EF4-FFF2-40B4-BE49-F238E27FC236}">
              <a16:creationId xmlns:a16="http://schemas.microsoft.com/office/drawing/2014/main" xmlns="" id="{00000000-0008-0000-0B00-0000C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1" name="Text Box 582">
          <a:extLst>
            <a:ext uri="{FF2B5EF4-FFF2-40B4-BE49-F238E27FC236}">
              <a16:creationId xmlns:a16="http://schemas.microsoft.com/office/drawing/2014/main" xmlns="" id="{00000000-0008-0000-0B00-0000C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2" name="Text Box 583">
          <a:extLst>
            <a:ext uri="{FF2B5EF4-FFF2-40B4-BE49-F238E27FC236}">
              <a16:creationId xmlns:a16="http://schemas.microsoft.com/office/drawing/2014/main" xmlns="" id="{00000000-0008-0000-0B00-0000C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3" name="Text Box 584">
          <a:extLst>
            <a:ext uri="{FF2B5EF4-FFF2-40B4-BE49-F238E27FC236}">
              <a16:creationId xmlns:a16="http://schemas.microsoft.com/office/drawing/2014/main" xmlns="" id="{00000000-0008-0000-0B00-0000C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4" name="Text Box 585">
          <a:extLst>
            <a:ext uri="{FF2B5EF4-FFF2-40B4-BE49-F238E27FC236}">
              <a16:creationId xmlns:a16="http://schemas.microsoft.com/office/drawing/2014/main" xmlns="" id="{00000000-0008-0000-0B00-0000C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5" name="Text Box 586">
          <a:extLst>
            <a:ext uri="{FF2B5EF4-FFF2-40B4-BE49-F238E27FC236}">
              <a16:creationId xmlns:a16="http://schemas.microsoft.com/office/drawing/2014/main" xmlns="" id="{00000000-0008-0000-0B00-0000C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6" name="Text Box 587">
          <a:extLst>
            <a:ext uri="{FF2B5EF4-FFF2-40B4-BE49-F238E27FC236}">
              <a16:creationId xmlns:a16="http://schemas.microsoft.com/office/drawing/2014/main" xmlns="" id="{00000000-0008-0000-0B00-0000C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7" name="Text Box 588">
          <a:extLst>
            <a:ext uri="{FF2B5EF4-FFF2-40B4-BE49-F238E27FC236}">
              <a16:creationId xmlns:a16="http://schemas.microsoft.com/office/drawing/2014/main" xmlns="" id="{00000000-0008-0000-0B00-0000C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8" name="Text Box 589">
          <a:extLst>
            <a:ext uri="{FF2B5EF4-FFF2-40B4-BE49-F238E27FC236}">
              <a16:creationId xmlns:a16="http://schemas.microsoft.com/office/drawing/2014/main" xmlns="" id="{00000000-0008-0000-0B00-0000D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89" name="Text Box 590">
          <a:extLst>
            <a:ext uri="{FF2B5EF4-FFF2-40B4-BE49-F238E27FC236}">
              <a16:creationId xmlns:a16="http://schemas.microsoft.com/office/drawing/2014/main" xmlns="" id="{00000000-0008-0000-0B00-0000D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0" name="Text Box 591">
          <a:extLst>
            <a:ext uri="{FF2B5EF4-FFF2-40B4-BE49-F238E27FC236}">
              <a16:creationId xmlns:a16="http://schemas.microsoft.com/office/drawing/2014/main" xmlns="" id="{00000000-0008-0000-0B00-0000D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1" name="Text Box 592">
          <a:extLst>
            <a:ext uri="{FF2B5EF4-FFF2-40B4-BE49-F238E27FC236}">
              <a16:creationId xmlns:a16="http://schemas.microsoft.com/office/drawing/2014/main" xmlns="" id="{00000000-0008-0000-0B00-0000D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2" name="Text Box 593">
          <a:extLst>
            <a:ext uri="{FF2B5EF4-FFF2-40B4-BE49-F238E27FC236}">
              <a16:creationId xmlns:a16="http://schemas.microsoft.com/office/drawing/2014/main" xmlns="" id="{00000000-0008-0000-0B00-0000D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3" name="Text Box 594">
          <a:extLst>
            <a:ext uri="{FF2B5EF4-FFF2-40B4-BE49-F238E27FC236}">
              <a16:creationId xmlns:a16="http://schemas.microsoft.com/office/drawing/2014/main" xmlns="" id="{00000000-0008-0000-0B00-0000D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4" name="Text Box 595">
          <a:extLst>
            <a:ext uri="{FF2B5EF4-FFF2-40B4-BE49-F238E27FC236}">
              <a16:creationId xmlns:a16="http://schemas.microsoft.com/office/drawing/2014/main" xmlns="" id="{00000000-0008-0000-0B00-0000D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5" name="Text Box 596">
          <a:extLst>
            <a:ext uri="{FF2B5EF4-FFF2-40B4-BE49-F238E27FC236}">
              <a16:creationId xmlns:a16="http://schemas.microsoft.com/office/drawing/2014/main" xmlns="" id="{00000000-0008-0000-0B00-0000D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6" name="Text Box 597">
          <a:extLst>
            <a:ext uri="{FF2B5EF4-FFF2-40B4-BE49-F238E27FC236}">
              <a16:creationId xmlns:a16="http://schemas.microsoft.com/office/drawing/2014/main" xmlns="" id="{00000000-0008-0000-0B00-0000D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7" name="Text Box 598">
          <a:extLst>
            <a:ext uri="{FF2B5EF4-FFF2-40B4-BE49-F238E27FC236}">
              <a16:creationId xmlns:a16="http://schemas.microsoft.com/office/drawing/2014/main" xmlns="" id="{00000000-0008-0000-0B00-0000D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8" name="Text Box 599">
          <a:extLst>
            <a:ext uri="{FF2B5EF4-FFF2-40B4-BE49-F238E27FC236}">
              <a16:creationId xmlns:a16="http://schemas.microsoft.com/office/drawing/2014/main" xmlns="" id="{00000000-0008-0000-0B00-0000D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499" name="Text Box 600">
          <a:extLst>
            <a:ext uri="{FF2B5EF4-FFF2-40B4-BE49-F238E27FC236}">
              <a16:creationId xmlns:a16="http://schemas.microsoft.com/office/drawing/2014/main" xmlns="" id="{00000000-0008-0000-0B00-0000D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0" name="Text Box 601">
          <a:extLst>
            <a:ext uri="{FF2B5EF4-FFF2-40B4-BE49-F238E27FC236}">
              <a16:creationId xmlns:a16="http://schemas.microsoft.com/office/drawing/2014/main" xmlns="" id="{00000000-0008-0000-0B00-0000D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1" name="Text Box 602">
          <a:extLst>
            <a:ext uri="{FF2B5EF4-FFF2-40B4-BE49-F238E27FC236}">
              <a16:creationId xmlns:a16="http://schemas.microsoft.com/office/drawing/2014/main" xmlns="" id="{00000000-0008-0000-0B00-0000D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2" name="Text Box 603">
          <a:extLst>
            <a:ext uri="{FF2B5EF4-FFF2-40B4-BE49-F238E27FC236}">
              <a16:creationId xmlns:a16="http://schemas.microsoft.com/office/drawing/2014/main" xmlns="" id="{00000000-0008-0000-0B00-0000D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3" name="Text Box 604">
          <a:extLst>
            <a:ext uri="{FF2B5EF4-FFF2-40B4-BE49-F238E27FC236}">
              <a16:creationId xmlns:a16="http://schemas.microsoft.com/office/drawing/2014/main" xmlns="" id="{00000000-0008-0000-0B00-0000D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4" name="Text Box 605">
          <a:extLst>
            <a:ext uri="{FF2B5EF4-FFF2-40B4-BE49-F238E27FC236}">
              <a16:creationId xmlns:a16="http://schemas.microsoft.com/office/drawing/2014/main" xmlns="" id="{00000000-0008-0000-0B00-0000E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5" name="Text Box 606">
          <a:extLst>
            <a:ext uri="{FF2B5EF4-FFF2-40B4-BE49-F238E27FC236}">
              <a16:creationId xmlns:a16="http://schemas.microsoft.com/office/drawing/2014/main" xmlns="" id="{00000000-0008-0000-0B00-0000E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6" name="Text Box 607">
          <a:extLst>
            <a:ext uri="{FF2B5EF4-FFF2-40B4-BE49-F238E27FC236}">
              <a16:creationId xmlns:a16="http://schemas.microsoft.com/office/drawing/2014/main" xmlns="" id="{00000000-0008-0000-0B00-0000E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7" name="Text Box 608">
          <a:extLst>
            <a:ext uri="{FF2B5EF4-FFF2-40B4-BE49-F238E27FC236}">
              <a16:creationId xmlns:a16="http://schemas.microsoft.com/office/drawing/2014/main" xmlns="" id="{00000000-0008-0000-0B00-0000E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8" name="Text Box 609">
          <a:extLst>
            <a:ext uri="{FF2B5EF4-FFF2-40B4-BE49-F238E27FC236}">
              <a16:creationId xmlns:a16="http://schemas.microsoft.com/office/drawing/2014/main" xmlns="" id="{00000000-0008-0000-0B00-0000E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09" name="Text Box 610">
          <a:extLst>
            <a:ext uri="{FF2B5EF4-FFF2-40B4-BE49-F238E27FC236}">
              <a16:creationId xmlns:a16="http://schemas.microsoft.com/office/drawing/2014/main" xmlns="" id="{00000000-0008-0000-0B00-0000E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0" name="Text Box 611">
          <a:extLst>
            <a:ext uri="{FF2B5EF4-FFF2-40B4-BE49-F238E27FC236}">
              <a16:creationId xmlns:a16="http://schemas.microsoft.com/office/drawing/2014/main" xmlns="" id="{00000000-0008-0000-0B00-0000E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1" name="Text Box 612">
          <a:extLst>
            <a:ext uri="{FF2B5EF4-FFF2-40B4-BE49-F238E27FC236}">
              <a16:creationId xmlns:a16="http://schemas.microsoft.com/office/drawing/2014/main" xmlns="" id="{00000000-0008-0000-0B00-0000E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2" name="Text Box 613">
          <a:extLst>
            <a:ext uri="{FF2B5EF4-FFF2-40B4-BE49-F238E27FC236}">
              <a16:creationId xmlns:a16="http://schemas.microsoft.com/office/drawing/2014/main" xmlns="" id="{00000000-0008-0000-0B00-0000E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3" name="Text Box 614">
          <a:extLst>
            <a:ext uri="{FF2B5EF4-FFF2-40B4-BE49-F238E27FC236}">
              <a16:creationId xmlns:a16="http://schemas.microsoft.com/office/drawing/2014/main" xmlns="" id="{00000000-0008-0000-0B00-0000E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4" name="Text Box 615">
          <a:extLst>
            <a:ext uri="{FF2B5EF4-FFF2-40B4-BE49-F238E27FC236}">
              <a16:creationId xmlns:a16="http://schemas.microsoft.com/office/drawing/2014/main" xmlns="" id="{00000000-0008-0000-0B00-0000E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5" name="Text Box 616">
          <a:extLst>
            <a:ext uri="{FF2B5EF4-FFF2-40B4-BE49-F238E27FC236}">
              <a16:creationId xmlns:a16="http://schemas.microsoft.com/office/drawing/2014/main" xmlns="" id="{00000000-0008-0000-0B00-0000E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6" name="Text Box 617">
          <a:extLst>
            <a:ext uri="{FF2B5EF4-FFF2-40B4-BE49-F238E27FC236}">
              <a16:creationId xmlns:a16="http://schemas.microsoft.com/office/drawing/2014/main" xmlns="" id="{00000000-0008-0000-0B00-0000E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7" name="Text Box 618">
          <a:extLst>
            <a:ext uri="{FF2B5EF4-FFF2-40B4-BE49-F238E27FC236}">
              <a16:creationId xmlns:a16="http://schemas.microsoft.com/office/drawing/2014/main" xmlns="" id="{00000000-0008-0000-0B00-0000E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8" name="Text Box 619">
          <a:extLst>
            <a:ext uri="{FF2B5EF4-FFF2-40B4-BE49-F238E27FC236}">
              <a16:creationId xmlns:a16="http://schemas.microsoft.com/office/drawing/2014/main" xmlns="" id="{00000000-0008-0000-0B00-0000E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19" name="Text Box 620">
          <a:extLst>
            <a:ext uri="{FF2B5EF4-FFF2-40B4-BE49-F238E27FC236}">
              <a16:creationId xmlns:a16="http://schemas.microsoft.com/office/drawing/2014/main" xmlns="" id="{00000000-0008-0000-0B00-0000E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0" name="Text Box 621">
          <a:extLst>
            <a:ext uri="{FF2B5EF4-FFF2-40B4-BE49-F238E27FC236}">
              <a16:creationId xmlns:a16="http://schemas.microsoft.com/office/drawing/2014/main" xmlns="" id="{00000000-0008-0000-0B00-0000F0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1" name="Text Box 622">
          <a:extLst>
            <a:ext uri="{FF2B5EF4-FFF2-40B4-BE49-F238E27FC236}">
              <a16:creationId xmlns:a16="http://schemas.microsoft.com/office/drawing/2014/main" xmlns="" id="{00000000-0008-0000-0B00-0000F1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2" name="Text Box 623">
          <a:extLst>
            <a:ext uri="{FF2B5EF4-FFF2-40B4-BE49-F238E27FC236}">
              <a16:creationId xmlns:a16="http://schemas.microsoft.com/office/drawing/2014/main" xmlns="" id="{00000000-0008-0000-0B00-0000F2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3" name="Text Box 624">
          <a:extLst>
            <a:ext uri="{FF2B5EF4-FFF2-40B4-BE49-F238E27FC236}">
              <a16:creationId xmlns:a16="http://schemas.microsoft.com/office/drawing/2014/main" xmlns="" id="{00000000-0008-0000-0B00-0000F3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4" name="Text Box 625">
          <a:extLst>
            <a:ext uri="{FF2B5EF4-FFF2-40B4-BE49-F238E27FC236}">
              <a16:creationId xmlns:a16="http://schemas.microsoft.com/office/drawing/2014/main" xmlns="" id="{00000000-0008-0000-0B00-0000F4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5" name="Text Box 626">
          <a:extLst>
            <a:ext uri="{FF2B5EF4-FFF2-40B4-BE49-F238E27FC236}">
              <a16:creationId xmlns:a16="http://schemas.microsoft.com/office/drawing/2014/main" xmlns="" id="{00000000-0008-0000-0B00-0000F5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6" name="Text Box 627">
          <a:extLst>
            <a:ext uri="{FF2B5EF4-FFF2-40B4-BE49-F238E27FC236}">
              <a16:creationId xmlns:a16="http://schemas.microsoft.com/office/drawing/2014/main" xmlns="" id="{00000000-0008-0000-0B00-0000F6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7" name="Text Box 628">
          <a:extLst>
            <a:ext uri="{FF2B5EF4-FFF2-40B4-BE49-F238E27FC236}">
              <a16:creationId xmlns:a16="http://schemas.microsoft.com/office/drawing/2014/main" xmlns="" id="{00000000-0008-0000-0B00-0000F7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8" name="Text Box 629">
          <a:extLst>
            <a:ext uri="{FF2B5EF4-FFF2-40B4-BE49-F238E27FC236}">
              <a16:creationId xmlns:a16="http://schemas.microsoft.com/office/drawing/2014/main" xmlns="" id="{00000000-0008-0000-0B00-0000F8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29" name="Text Box 630">
          <a:extLst>
            <a:ext uri="{FF2B5EF4-FFF2-40B4-BE49-F238E27FC236}">
              <a16:creationId xmlns:a16="http://schemas.microsoft.com/office/drawing/2014/main" xmlns="" id="{00000000-0008-0000-0B00-0000F9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0" name="Text Box 631">
          <a:extLst>
            <a:ext uri="{FF2B5EF4-FFF2-40B4-BE49-F238E27FC236}">
              <a16:creationId xmlns:a16="http://schemas.microsoft.com/office/drawing/2014/main" xmlns="" id="{00000000-0008-0000-0B00-0000FA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1" name="Text Box 632">
          <a:extLst>
            <a:ext uri="{FF2B5EF4-FFF2-40B4-BE49-F238E27FC236}">
              <a16:creationId xmlns:a16="http://schemas.microsoft.com/office/drawing/2014/main" xmlns="" id="{00000000-0008-0000-0B00-0000FB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2" name="Text Box 633">
          <a:extLst>
            <a:ext uri="{FF2B5EF4-FFF2-40B4-BE49-F238E27FC236}">
              <a16:creationId xmlns:a16="http://schemas.microsoft.com/office/drawing/2014/main" xmlns="" id="{00000000-0008-0000-0B00-0000FC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3" name="Text Box 634">
          <a:extLst>
            <a:ext uri="{FF2B5EF4-FFF2-40B4-BE49-F238E27FC236}">
              <a16:creationId xmlns:a16="http://schemas.microsoft.com/office/drawing/2014/main" xmlns="" id="{00000000-0008-0000-0B00-0000FD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4" name="Text Box 635">
          <a:extLst>
            <a:ext uri="{FF2B5EF4-FFF2-40B4-BE49-F238E27FC236}">
              <a16:creationId xmlns:a16="http://schemas.microsoft.com/office/drawing/2014/main" xmlns="" id="{00000000-0008-0000-0B00-0000FE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5" name="Text Box 636">
          <a:extLst>
            <a:ext uri="{FF2B5EF4-FFF2-40B4-BE49-F238E27FC236}">
              <a16:creationId xmlns:a16="http://schemas.microsoft.com/office/drawing/2014/main" xmlns="" id="{00000000-0008-0000-0B00-0000FF05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6" name="Text Box 637">
          <a:extLst>
            <a:ext uri="{FF2B5EF4-FFF2-40B4-BE49-F238E27FC236}">
              <a16:creationId xmlns:a16="http://schemas.microsoft.com/office/drawing/2014/main" xmlns="" id="{00000000-0008-0000-0B00-00000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7" name="Text Box 638">
          <a:extLst>
            <a:ext uri="{FF2B5EF4-FFF2-40B4-BE49-F238E27FC236}">
              <a16:creationId xmlns:a16="http://schemas.microsoft.com/office/drawing/2014/main" xmlns="" id="{00000000-0008-0000-0B00-00000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8" name="Text Box 639">
          <a:extLst>
            <a:ext uri="{FF2B5EF4-FFF2-40B4-BE49-F238E27FC236}">
              <a16:creationId xmlns:a16="http://schemas.microsoft.com/office/drawing/2014/main" xmlns="" id="{00000000-0008-0000-0B00-00000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39" name="Text Box 640">
          <a:extLst>
            <a:ext uri="{FF2B5EF4-FFF2-40B4-BE49-F238E27FC236}">
              <a16:creationId xmlns:a16="http://schemas.microsoft.com/office/drawing/2014/main" xmlns="" id="{00000000-0008-0000-0B00-00000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0" name="Text Box 641">
          <a:extLst>
            <a:ext uri="{FF2B5EF4-FFF2-40B4-BE49-F238E27FC236}">
              <a16:creationId xmlns:a16="http://schemas.microsoft.com/office/drawing/2014/main" xmlns="" id="{00000000-0008-0000-0B00-00000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1" name="Text Box 642">
          <a:extLst>
            <a:ext uri="{FF2B5EF4-FFF2-40B4-BE49-F238E27FC236}">
              <a16:creationId xmlns:a16="http://schemas.microsoft.com/office/drawing/2014/main" xmlns="" id="{00000000-0008-0000-0B00-00000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2" name="Text Box 643">
          <a:extLst>
            <a:ext uri="{FF2B5EF4-FFF2-40B4-BE49-F238E27FC236}">
              <a16:creationId xmlns:a16="http://schemas.microsoft.com/office/drawing/2014/main" xmlns="" id="{00000000-0008-0000-0B00-00000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3" name="Text Box 644">
          <a:extLst>
            <a:ext uri="{FF2B5EF4-FFF2-40B4-BE49-F238E27FC236}">
              <a16:creationId xmlns:a16="http://schemas.microsoft.com/office/drawing/2014/main" xmlns="" id="{00000000-0008-0000-0B00-00000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4" name="Text Box 645">
          <a:extLst>
            <a:ext uri="{FF2B5EF4-FFF2-40B4-BE49-F238E27FC236}">
              <a16:creationId xmlns:a16="http://schemas.microsoft.com/office/drawing/2014/main" xmlns="" id="{00000000-0008-0000-0B00-00000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5" name="Text Box 646">
          <a:extLst>
            <a:ext uri="{FF2B5EF4-FFF2-40B4-BE49-F238E27FC236}">
              <a16:creationId xmlns:a16="http://schemas.microsoft.com/office/drawing/2014/main" xmlns="" id="{00000000-0008-0000-0B00-00000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6" name="Text Box 647">
          <a:extLst>
            <a:ext uri="{FF2B5EF4-FFF2-40B4-BE49-F238E27FC236}">
              <a16:creationId xmlns:a16="http://schemas.microsoft.com/office/drawing/2014/main" xmlns="" id="{00000000-0008-0000-0B00-00000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7" name="Text Box 648">
          <a:extLst>
            <a:ext uri="{FF2B5EF4-FFF2-40B4-BE49-F238E27FC236}">
              <a16:creationId xmlns:a16="http://schemas.microsoft.com/office/drawing/2014/main" xmlns="" id="{00000000-0008-0000-0B00-00000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8" name="Text Box 649">
          <a:extLst>
            <a:ext uri="{FF2B5EF4-FFF2-40B4-BE49-F238E27FC236}">
              <a16:creationId xmlns:a16="http://schemas.microsoft.com/office/drawing/2014/main" xmlns="" id="{00000000-0008-0000-0B00-00000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49" name="Text Box 650">
          <a:extLst>
            <a:ext uri="{FF2B5EF4-FFF2-40B4-BE49-F238E27FC236}">
              <a16:creationId xmlns:a16="http://schemas.microsoft.com/office/drawing/2014/main" xmlns="" id="{00000000-0008-0000-0B00-00000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0" name="Text Box 651">
          <a:extLst>
            <a:ext uri="{FF2B5EF4-FFF2-40B4-BE49-F238E27FC236}">
              <a16:creationId xmlns:a16="http://schemas.microsoft.com/office/drawing/2014/main" xmlns="" id="{00000000-0008-0000-0B00-00000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1" name="Text Box 652">
          <a:extLst>
            <a:ext uri="{FF2B5EF4-FFF2-40B4-BE49-F238E27FC236}">
              <a16:creationId xmlns:a16="http://schemas.microsoft.com/office/drawing/2014/main" xmlns="" id="{00000000-0008-0000-0B00-00000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2" name="Text Box 653">
          <a:extLst>
            <a:ext uri="{FF2B5EF4-FFF2-40B4-BE49-F238E27FC236}">
              <a16:creationId xmlns:a16="http://schemas.microsoft.com/office/drawing/2014/main" xmlns="" id="{00000000-0008-0000-0B00-00001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3" name="Text Box 654">
          <a:extLst>
            <a:ext uri="{FF2B5EF4-FFF2-40B4-BE49-F238E27FC236}">
              <a16:creationId xmlns:a16="http://schemas.microsoft.com/office/drawing/2014/main" xmlns="" id="{00000000-0008-0000-0B00-00001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4" name="Text Box 655">
          <a:extLst>
            <a:ext uri="{FF2B5EF4-FFF2-40B4-BE49-F238E27FC236}">
              <a16:creationId xmlns:a16="http://schemas.microsoft.com/office/drawing/2014/main" xmlns="" id="{00000000-0008-0000-0B00-00001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5" name="Text Box 656">
          <a:extLst>
            <a:ext uri="{FF2B5EF4-FFF2-40B4-BE49-F238E27FC236}">
              <a16:creationId xmlns:a16="http://schemas.microsoft.com/office/drawing/2014/main" xmlns="" id="{00000000-0008-0000-0B00-00001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6" name="Text Box 657">
          <a:extLst>
            <a:ext uri="{FF2B5EF4-FFF2-40B4-BE49-F238E27FC236}">
              <a16:creationId xmlns:a16="http://schemas.microsoft.com/office/drawing/2014/main" xmlns="" id="{00000000-0008-0000-0B00-00001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7" name="Text Box 658">
          <a:extLst>
            <a:ext uri="{FF2B5EF4-FFF2-40B4-BE49-F238E27FC236}">
              <a16:creationId xmlns:a16="http://schemas.microsoft.com/office/drawing/2014/main" xmlns="" id="{00000000-0008-0000-0B00-00001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8" name="Text Box 659">
          <a:extLst>
            <a:ext uri="{FF2B5EF4-FFF2-40B4-BE49-F238E27FC236}">
              <a16:creationId xmlns:a16="http://schemas.microsoft.com/office/drawing/2014/main" xmlns="" id="{00000000-0008-0000-0B00-00001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59" name="Text Box 660">
          <a:extLst>
            <a:ext uri="{FF2B5EF4-FFF2-40B4-BE49-F238E27FC236}">
              <a16:creationId xmlns:a16="http://schemas.microsoft.com/office/drawing/2014/main" xmlns="" id="{00000000-0008-0000-0B00-00001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0" name="Text Box 661">
          <a:extLst>
            <a:ext uri="{FF2B5EF4-FFF2-40B4-BE49-F238E27FC236}">
              <a16:creationId xmlns:a16="http://schemas.microsoft.com/office/drawing/2014/main" xmlns="" id="{00000000-0008-0000-0B00-00001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1" name="Text Box 662">
          <a:extLst>
            <a:ext uri="{FF2B5EF4-FFF2-40B4-BE49-F238E27FC236}">
              <a16:creationId xmlns:a16="http://schemas.microsoft.com/office/drawing/2014/main" xmlns="" id="{00000000-0008-0000-0B00-00001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2" name="Text Box 663">
          <a:extLst>
            <a:ext uri="{FF2B5EF4-FFF2-40B4-BE49-F238E27FC236}">
              <a16:creationId xmlns:a16="http://schemas.microsoft.com/office/drawing/2014/main" xmlns="" id="{00000000-0008-0000-0B00-00001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3" name="Text Box 664">
          <a:extLst>
            <a:ext uri="{FF2B5EF4-FFF2-40B4-BE49-F238E27FC236}">
              <a16:creationId xmlns:a16="http://schemas.microsoft.com/office/drawing/2014/main" xmlns="" id="{00000000-0008-0000-0B00-00001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4" name="Text Box 665">
          <a:extLst>
            <a:ext uri="{FF2B5EF4-FFF2-40B4-BE49-F238E27FC236}">
              <a16:creationId xmlns:a16="http://schemas.microsoft.com/office/drawing/2014/main" xmlns="" id="{00000000-0008-0000-0B00-00001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5" name="Text Box 666">
          <a:extLst>
            <a:ext uri="{FF2B5EF4-FFF2-40B4-BE49-F238E27FC236}">
              <a16:creationId xmlns:a16="http://schemas.microsoft.com/office/drawing/2014/main" xmlns="" id="{00000000-0008-0000-0B00-00001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6" name="Text Box 667">
          <a:extLst>
            <a:ext uri="{FF2B5EF4-FFF2-40B4-BE49-F238E27FC236}">
              <a16:creationId xmlns:a16="http://schemas.microsoft.com/office/drawing/2014/main" xmlns="" id="{00000000-0008-0000-0B00-00001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7" name="Text Box 668">
          <a:extLst>
            <a:ext uri="{FF2B5EF4-FFF2-40B4-BE49-F238E27FC236}">
              <a16:creationId xmlns:a16="http://schemas.microsoft.com/office/drawing/2014/main" xmlns="" id="{00000000-0008-0000-0B00-00001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8" name="Text Box 669">
          <a:extLst>
            <a:ext uri="{FF2B5EF4-FFF2-40B4-BE49-F238E27FC236}">
              <a16:creationId xmlns:a16="http://schemas.microsoft.com/office/drawing/2014/main" xmlns="" id="{00000000-0008-0000-0B00-00002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69" name="Text Box 670">
          <a:extLst>
            <a:ext uri="{FF2B5EF4-FFF2-40B4-BE49-F238E27FC236}">
              <a16:creationId xmlns:a16="http://schemas.microsoft.com/office/drawing/2014/main" xmlns="" id="{00000000-0008-0000-0B00-00002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0" name="Text Box 671">
          <a:extLst>
            <a:ext uri="{FF2B5EF4-FFF2-40B4-BE49-F238E27FC236}">
              <a16:creationId xmlns:a16="http://schemas.microsoft.com/office/drawing/2014/main" xmlns="" id="{00000000-0008-0000-0B00-00002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1" name="Text Box 672">
          <a:extLst>
            <a:ext uri="{FF2B5EF4-FFF2-40B4-BE49-F238E27FC236}">
              <a16:creationId xmlns:a16="http://schemas.microsoft.com/office/drawing/2014/main" xmlns="" id="{00000000-0008-0000-0B00-00002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2" name="Text Box 673">
          <a:extLst>
            <a:ext uri="{FF2B5EF4-FFF2-40B4-BE49-F238E27FC236}">
              <a16:creationId xmlns:a16="http://schemas.microsoft.com/office/drawing/2014/main" xmlns="" id="{00000000-0008-0000-0B00-00002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3" name="Text Box 674">
          <a:extLst>
            <a:ext uri="{FF2B5EF4-FFF2-40B4-BE49-F238E27FC236}">
              <a16:creationId xmlns:a16="http://schemas.microsoft.com/office/drawing/2014/main" xmlns="" id="{00000000-0008-0000-0B00-00002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4" name="Text Box 675">
          <a:extLst>
            <a:ext uri="{FF2B5EF4-FFF2-40B4-BE49-F238E27FC236}">
              <a16:creationId xmlns:a16="http://schemas.microsoft.com/office/drawing/2014/main" xmlns="" id="{00000000-0008-0000-0B00-00002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5" name="Text Box 676">
          <a:extLst>
            <a:ext uri="{FF2B5EF4-FFF2-40B4-BE49-F238E27FC236}">
              <a16:creationId xmlns:a16="http://schemas.microsoft.com/office/drawing/2014/main" xmlns="" id="{00000000-0008-0000-0B00-00002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6" name="Text Box 677">
          <a:extLst>
            <a:ext uri="{FF2B5EF4-FFF2-40B4-BE49-F238E27FC236}">
              <a16:creationId xmlns:a16="http://schemas.microsoft.com/office/drawing/2014/main" xmlns="" id="{00000000-0008-0000-0B00-00002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7" name="Text Box 678">
          <a:extLst>
            <a:ext uri="{FF2B5EF4-FFF2-40B4-BE49-F238E27FC236}">
              <a16:creationId xmlns:a16="http://schemas.microsoft.com/office/drawing/2014/main" xmlns="" id="{00000000-0008-0000-0B00-00002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8" name="Text Box 679">
          <a:extLst>
            <a:ext uri="{FF2B5EF4-FFF2-40B4-BE49-F238E27FC236}">
              <a16:creationId xmlns:a16="http://schemas.microsoft.com/office/drawing/2014/main" xmlns="" id="{00000000-0008-0000-0B00-00002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79" name="Text Box 680">
          <a:extLst>
            <a:ext uri="{FF2B5EF4-FFF2-40B4-BE49-F238E27FC236}">
              <a16:creationId xmlns:a16="http://schemas.microsoft.com/office/drawing/2014/main" xmlns="" id="{00000000-0008-0000-0B00-00002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0" name="Text Box 681">
          <a:extLst>
            <a:ext uri="{FF2B5EF4-FFF2-40B4-BE49-F238E27FC236}">
              <a16:creationId xmlns:a16="http://schemas.microsoft.com/office/drawing/2014/main" xmlns="" id="{00000000-0008-0000-0B00-00002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1" name="Text Box 682">
          <a:extLst>
            <a:ext uri="{FF2B5EF4-FFF2-40B4-BE49-F238E27FC236}">
              <a16:creationId xmlns:a16="http://schemas.microsoft.com/office/drawing/2014/main" xmlns="" id="{00000000-0008-0000-0B00-00002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2" name="Text Box 683">
          <a:extLst>
            <a:ext uri="{FF2B5EF4-FFF2-40B4-BE49-F238E27FC236}">
              <a16:creationId xmlns:a16="http://schemas.microsoft.com/office/drawing/2014/main" xmlns="" id="{00000000-0008-0000-0B00-00002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3" name="Text Box 684">
          <a:extLst>
            <a:ext uri="{FF2B5EF4-FFF2-40B4-BE49-F238E27FC236}">
              <a16:creationId xmlns:a16="http://schemas.microsoft.com/office/drawing/2014/main" xmlns="" id="{00000000-0008-0000-0B00-00002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4" name="Text Box 685">
          <a:extLst>
            <a:ext uri="{FF2B5EF4-FFF2-40B4-BE49-F238E27FC236}">
              <a16:creationId xmlns:a16="http://schemas.microsoft.com/office/drawing/2014/main" xmlns="" id="{00000000-0008-0000-0B00-00003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5" name="Text Box 686">
          <a:extLst>
            <a:ext uri="{FF2B5EF4-FFF2-40B4-BE49-F238E27FC236}">
              <a16:creationId xmlns:a16="http://schemas.microsoft.com/office/drawing/2014/main" xmlns="" id="{00000000-0008-0000-0B00-00003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6" name="Text Box 687">
          <a:extLst>
            <a:ext uri="{FF2B5EF4-FFF2-40B4-BE49-F238E27FC236}">
              <a16:creationId xmlns:a16="http://schemas.microsoft.com/office/drawing/2014/main" xmlns="" id="{00000000-0008-0000-0B00-00003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7" name="Text Box 688">
          <a:extLst>
            <a:ext uri="{FF2B5EF4-FFF2-40B4-BE49-F238E27FC236}">
              <a16:creationId xmlns:a16="http://schemas.microsoft.com/office/drawing/2014/main" xmlns="" id="{00000000-0008-0000-0B00-00003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8" name="Text Box 689">
          <a:extLst>
            <a:ext uri="{FF2B5EF4-FFF2-40B4-BE49-F238E27FC236}">
              <a16:creationId xmlns:a16="http://schemas.microsoft.com/office/drawing/2014/main" xmlns="" id="{00000000-0008-0000-0B00-00003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89" name="Text Box 690">
          <a:extLst>
            <a:ext uri="{FF2B5EF4-FFF2-40B4-BE49-F238E27FC236}">
              <a16:creationId xmlns:a16="http://schemas.microsoft.com/office/drawing/2014/main" xmlns="" id="{00000000-0008-0000-0B00-00003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0" name="Text Box 691">
          <a:extLst>
            <a:ext uri="{FF2B5EF4-FFF2-40B4-BE49-F238E27FC236}">
              <a16:creationId xmlns:a16="http://schemas.microsoft.com/office/drawing/2014/main" xmlns="" id="{00000000-0008-0000-0B00-00003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1" name="Text Box 692">
          <a:extLst>
            <a:ext uri="{FF2B5EF4-FFF2-40B4-BE49-F238E27FC236}">
              <a16:creationId xmlns:a16="http://schemas.microsoft.com/office/drawing/2014/main" xmlns="" id="{00000000-0008-0000-0B00-00003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2" name="Text Box 693">
          <a:extLst>
            <a:ext uri="{FF2B5EF4-FFF2-40B4-BE49-F238E27FC236}">
              <a16:creationId xmlns:a16="http://schemas.microsoft.com/office/drawing/2014/main" xmlns="" id="{00000000-0008-0000-0B00-00003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3" name="Text Box 694">
          <a:extLst>
            <a:ext uri="{FF2B5EF4-FFF2-40B4-BE49-F238E27FC236}">
              <a16:creationId xmlns:a16="http://schemas.microsoft.com/office/drawing/2014/main" xmlns="" id="{00000000-0008-0000-0B00-00003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4" name="Text Box 695">
          <a:extLst>
            <a:ext uri="{FF2B5EF4-FFF2-40B4-BE49-F238E27FC236}">
              <a16:creationId xmlns:a16="http://schemas.microsoft.com/office/drawing/2014/main" xmlns="" id="{00000000-0008-0000-0B00-00003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5" name="Text Box 696">
          <a:extLst>
            <a:ext uri="{FF2B5EF4-FFF2-40B4-BE49-F238E27FC236}">
              <a16:creationId xmlns:a16="http://schemas.microsoft.com/office/drawing/2014/main" xmlns="" id="{00000000-0008-0000-0B00-00003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6" name="Text Box 697">
          <a:extLst>
            <a:ext uri="{FF2B5EF4-FFF2-40B4-BE49-F238E27FC236}">
              <a16:creationId xmlns:a16="http://schemas.microsoft.com/office/drawing/2014/main" xmlns="" id="{00000000-0008-0000-0B00-00003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7" name="Text Box 698">
          <a:extLst>
            <a:ext uri="{FF2B5EF4-FFF2-40B4-BE49-F238E27FC236}">
              <a16:creationId xmlns:a16="http://schemas.microsoft.com/office/drawing/2014/main" xmlns="" id="{00000000-0008-0000-0B00-00003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8" name="Text Box 699">
          <a:extLst>
            <a:ext uri="{FF2B5EF4-FFF2-40B4-BE49-F238E27FC236}">
              <a16:creationId xmlns:a16="http://schemas.microsoft.com/office/drawing/2014/main" xmlns="" id="{00000000-0008-0000-0B00-00003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599" name="Text Box 700">
          <a:extLst>
            <a:ext uri="{FF2B5EF4-FFF2-40B4-BE49-F238E27FC236}">
              <a16:creationId xmlns:a16="http://schemas.microsoft.com/office/drawing/2014/main" xmlns="" id="{00000000-0008-0000-0B00-00003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0" name="Text Box 701">
          <a:extLst>
            <a:ext uri="{FF2B5EF4-FFF2-40B4-BE49-F238E27FC236}">
              <a16:creationId xmlns:a16="http://schemas.microsoft.com/office/drawing/2014/main" xmlns="" id="{00000000-0008-0000-0B00-00004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1" name="Text Box 702">
          <a:extLst>
            <a:ext uri="{FF2B5EF4-FFF2-40B4-BE49-F238E27FC236}">
              <a16:creationId xmlns:a16="http://schemas.microsoft.com/office/drawing/2014/main" xmlns="" id="{00000000-0008-0000-0B00-00004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2" name="Text Box 703">
          <a:extLst>
            <a:ext uri="{FF2B5EF4-FFF2-40B4-BE49-F238E27FC236}">
              <a16:creationId xmlns:a16="http://schemas.microsoft.com/office/drawing/2014/main" xmlns="" id="{00000000-0008-0000-0B00-00004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3" name="Text Box 704">
          <a:extLst>
            <a:ext uri="{FF2B5EF4-FFF2-40B4-BE49-F238E27FC236}">
              <a16:creationId xmlns:a16="http://schemas.microsoft.com/office/drawing/2014/main" xmlns="" id="{00000000-0008-0000-0B00-00004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4" name="Text Box 705">
          <a:extLst>
            <a:ext uri="{FF2B5EF4-FFF2-40B4-BE49-F238E27FC236}">
              <a16:creationId xmlns:a16="http://schemas.microsoft.com/office/drawing/2014/main" xmlns="" id="{00000000-0008-0000-0B00-00004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5" name="Text Box 706">
          <a:extLst>
            <a:ext uri="{FF2B5EF4-FFF2-40B4-BE49-F238E27FC236}">
              <a16:creationId xmlns:a16="http://schemas.microsoft.com/office/drawing/2014/main" xmlns="" id="{00000000-0008-0000-0B00-00004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6" name="Text Box 707">
          <a:extLst>
            <a:ext uri="{FF2B5EF4-FFF2-40B4-BE49-F238E27FC236}">
              <a16:creationId xmlns:a16="http://schemas.microsoft.com/office/drawing/2014/main" xmlns="" id="{00000000-0008-0000-0B00-00004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7" name="Text Box 708">
          <a:extLst>
            <a:ext uri="{FF2B5EF4-FFF2-40B4-BE49-F238E27FC236}">
              <a16:creationId xmlns:a16="http://schemas.microsoft.com/office/drawing/2014/main" xmlns="" id="{00000000-0008-0000-0B00-00004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8" name="Text Box 709">
          <a:extLst>
            <a:ext uri="{FF2B5EF4-FFF2-40B4-BE49-F238E27FC236}">
              <a16:creationId xmlns:a16="http://schemas.microsoft.com/office/drawing/2014/main" xmlns="" id="{00000000-0008-0000-0B00-00004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09" name="Text Box 710">
          <a:extLst>
            <a:ext uri="{FF2B5EF4-FFF2-40B4-BE49-F238E27FC236}">
              <a16:creationId xmlns:a16="http://schemas.microsoft.com/office/drawing/2014/main" xmlns="" id="{00000000-0008-0000-0B00-00004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0" name="Text Box 711">
          <a:extLst>
            <a:ext uri="{FF2B5EF4-FFF2-40B4-BE49-F238E27FC236}">
              <a16:creationId xmlns:a16="http://schemas.microsoft.com/office/drawing/2014/main" xmlns="" id="{00000000-0008-0000-0B00-00004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1" name="Text Box 712">
          <a:extLst>
            <a:ext uri="{FF2B5EF4-FFF2-40B4-BE49-F238E27FC236}">
              <a16:creationId xmlns:a16="http://schemas.microsoft.com/office/drawing/2014/main" xmlns="" id="{00000000-0008-0000-0B00-00004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2" name="Text Box 713">
          <a:extLst>
            <a:ext uri="{FF2B5EF4-FFF2-40B4-BE49-F238E27FC236}">
              <a16:creationId xmlns:a16="http://schemas.microsoft.com/office/drawing/2014/main" xmlns="" id="{00000000-0008-0000-0B00-00004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3" name="Text Box 714">
          <a:extLst>
            <a:ext uri="{FF2B5EF4-FFF2-40B4-BE49-F238E27FC236}">
              <a16:creationId xmlns:a16="http://schemas.microsoft.com/office/drawing/2014/main" xmlns="" id="{00000000-0008-0000-0B00-00004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4" name="Text Box 715">
          <a:extLst>
            <a:ext uri="{FF2B5EF4-FFF2-40B4-BE49-F238E27FC236}">
              <a16:creationId xmlns:a16="http://schemas.microsoft.com/office/drawing/2014/main" xmlns="" id="{00000000-0008-0000-0B00-00004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5" name="Text Box 716">
          <a:extLst>
            <a:ext uri="{FF2B5EF4-FFF2-40B4-BE49-F238E27FC236}">
              <a16:creationId xmlns:a16="http://schemas.microsoft.com/office/drawing/2014/main" xmlns="" id="{00000000-0008-0000-0B00-00004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6" name="Text Box 717">
          <a:extLst>
            <a:ext uri="{FF2B5EF4-FFF2-40B4-BE49-F238E27FC236}">
              <a16:creationId xmlns:a16="http://schemas.microsoft.com/office/drawing/2014/main" xmlns="" id="{00000000-0008-0000-0B00-00005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7" name="Text Box 718">
          <a:extLst>
            <a:ext uri="{FF2B5EF4-FFF2-40B4-BE49-F238E27FC236}">
              <a16:creationId xmlns:a16="http://schemas.microsoft.com/office/drawing/2014/main" xmlns="" id="{00000000-0008-0000-0B00-00005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8" name="Text Box 719">
          <a:extLst>
            <a:ext uri="{FF2B5EF4-FFF2-40B4-BE49-F238E27FC236}">
              <a16:creationId xmlns:a16="http://schemas.microsoft.com/office/drawing/2014/main" xmlns="" id="{00000000-0008-0000-0B00-00005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19" name="Text Box 720">
          <a:extLst>
            <a:ext uri="{FF2B5EF4-FFF2-40B4-BE49-F238E27FC236}">
              <a16:creationId xmlns:a16="http://schemas.microsoft.com/office/drawing/2014/main" xmlns="" id="{00000000-0008-0000-0B00-00005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0" name="Text Box 721">
          <a:extLst>
            <a:ext uri="{FF2B5EF4-FFF2-40B4-BE49-F238E27FC236}">
              <a16:creationId xmlns:a16="http://schemas.microsoft.com/office/drawing/2014/main" xmlns="" id="{00000000-0008-0000-0B00-00005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1" name="Text Box 722">
          <a:extLst>
            <a:ext uri="{FF2B5EF4-FFF2-40B4-BE49-F238E27FC236}">
              <a16:creationId xmlns:a16="http://schemas.microsoft.com/office/drawing/2014/main" xmlns="" id="{00000000-0008-0000-0B00-00005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2" name="Text Box 723">
          <a:extLst>
            <a:ext uri="{FF2B5EF4-FFF2-40B4-BE49-F238E27FC236}">
              <a16:creationId xmlns:a16="http://schemas.microsoft.com/office/drawing/2014/main" xmlns="" id="{00000000-0008-0000-0B00-00005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3" name="Text Box 724">
          <a:extLst>
            <a:ext uri="{FF2B5EF4-FFF2-40B4-BE49-F238E27FC236}">
              <a16:creationId xmlns:a16="http://schemas.microsoft.com/office/drawing/2014/main" xmlns="" id="{00000000-0008-0000-0B00-00005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4" name="Text Box 725">
          <a:extLst>
            <a:ext uri="{FF2B5EF4-FFF2-40B4-BE49-F238E27FC236}">
              <a16:creationId xmlns:a16="http://schemas.microsoft.com/office/drawing/2014/main" xmlns="" id="{00000000-0008-0000-0B00-00005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5" name="Text Box 726">
          <a:extLst>
            <a:ext uri="{FF2B5EF4-FFF2-40B4-BE49-F238E27FC236}">
              <a16:creationId xmlns:a16="http://schemas.microsoft.com/office/drawing/2014/main" xmlns="" id="{00000000-0008-0000-0B00-00005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6" name="Text Box 727">
          <a:extLst>
            <a:ext uri="{FF2B5EF4-FFF2-40B4-BE49-F238E27FC236}">
              <a16:creationId xmlns:a16="http://schemas.microsoft.com/office/drawing/2014/main" xmlns="" id="{00000000-0008-0000-0B00-00005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7" name="Text Box 728">
          <a:extLst>
            <a:ext uri="{FF2B5EF4-FFF2-40B4-BE49-F238E27FC236}">
              <a16:creationId xmlns:a16="http://schemas.microsoft.com/office/drawing/2014/main" xmlns="" id="{00000000-0008-0000-0B00-00005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8" name="Text Box 729">
          <a:extLst>
            <a:ext uri="{FF2B5EF4-FFF2-40B4-BE49-F238E27FC236}">
              <a16:creationId xmlns:a16="http://schemas.microsoft.com/office/drawing/2014/main" xmlns="" id="{00000000-0008-0000-0B00-00005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29" name="Text Box 730">
          <a:extLst>
            <a:ext uri="{FF2B5EF4-FFF2-40B4-BE49-F238E27FC236}">
              <a16:creationId xmlns:a16="http://schemas.microsoft.com/office/drawing/2014/main" xmlns="" id="{00000000-0008-0000-0B00-00005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0" name="Text Box 731">
          <a:extLst>
            <a:ext uri="{FF2B5EF4-FFF2-40B4-BE49-F238E27FC236}">
              <a16:creationId xmlns:a16="http://schemas.microsoft.com/office/drawing/2014/main" xmlns="" id="{00000000-0008-0000-0B00-00005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1" name="Text Box 732">
          <a:extLst>
            <a:ext uri="{FF2B5EF4-FFF2-40B4-BE49-F238E27FC236}">
              <a16:creationId xmlns:a16="http://schemas.microsoft.com/office/drawing/2014/main" xmlns="" id="{00000000-0008-0000-0B00-00005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2" name="Text Box 733">
          <a:extLst>
            <a:ext uri="{FF2B5EF4-FFF2-40B4-BE49-F238E27FC236}">
              <a16:creationId xmlns:a16="http://schemas.microsoft.com/office/drawing/2014/main" xmlns="" id="{00000000-0008-0000-0B00-00006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3" name="Text Box 734">
          <a:extLst>
            <a:ext uri="{FF2B5EF4-FFF2-40B4-BE49-F238E27FC236}">
              <a16:creationId xmlns:a16="http://schemas.microsoft.com/office/drawing/2014/main" xmlns="" id="{00000000-0008-0000-0B00-00006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4" name="Text Box 735">
          <a:extLst>
            <a:ext uri="{FF2B5EF4-FFF2-40B4-BE49-F238E27FC236}">
              <a16:creationId xmlns:a16="http://schemas.microsoft.com/office/drawing/2014/main" xmlns="" id="{00000000-0008-0000-0B00-00006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5" name="Text Box 736">
          <a:extLst>
            <a:ext uri="{FF2B5EF4-FFF2-40B4-BE49-F238E27FC236}">
              <a16:creationId xmlns:a16="http://schemas.microsoft.com/office/drawing/2014/main" xmlns="" id="{00000000-0008-0000-0B00-00006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6" name="Text Box 737">
          <a:extLst>
            <a:ext uri="{FF2B5EF4-FFF2-40B4-BE49-F238E27FC236}">
              <a16:creationId xmlns:a16="http://schemas.microsoft.com/office/drawing/2014/main" xmlns="" id="{00000000-0008-0000-0B00-00006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7" name="Text Box 738">
          <a:extLst>
            <a:ext uri="{FF2B5EF4-FFF2-40B4-BE49-F238E27FC236}">
              <a16:creationId xmlns:a16="http://schemas.microsoft.com/office/drawing/2014/main" xmlns="" id="{00000000-0008-0000-0B00-00006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8" name="Text Box 739">
          <a:extLst>
            <a:ext uri="{FF2B5EF4-FFF2-40B4-BE49-F238E27FC236}">
              <a16:creationId xmlns:a16="http://schemas.microsoft.com/office/drawing/2014/main" xmlns="" id="{00000000-0008-0000-0B00-00006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39" name="Text Box 740">
          <a:extLst>
            <a:ext uri="{FF2B5EF4-FFF2-40B4-BE49-F238E27FC236}">
              <a16:creationId xmlns:a16="http://schemas.microsoft.com/office/drawing/2014/main" xmlns="" id="{00000000-0008-0000-0B00-00006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0" name="Text Box 741">
          <a:extLst>
            <a:ext uri="{FF2B5EF4-FFF2-40B4-BE49-F238E27FC236}">
              <a16:creationId xmlns:a16="http://schemas.microsoft.com/office/drawing/2014/main" xmlns="" id="{00000000-0008-0000-0B00-00006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1" name="Text Box 742">
          <a:extLst>
            <a:ext uri="{FF2B5EF4-FFF2-40B4-BE49-F238E27FC236}">
              <a16:creationId xmlns:a16="http://schemas.microsoft.com/office/drawing/2014/main" xmlns="" id="{00000000-0008-0000-0B00-00006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2" name="Text Box 743">
          <a:extLst>
            <a:ext uri="{FF2B5EF4-FFF2-40B4-BE49-F238E27FC236}">
              <a16:creationId xmlns:a16="http://schemas.microsoft.com/office/drawing/2014/main" xmlns="" id="{00000000-0008-0000-0B00-00006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3" name="Text Box 744">
          <a:extLst>
            <a:ext uri="{FF2B5EF4-FFF2-40B4-BE49-F238E27FC236}">
              <a16:creationId xmlns:a16="http://schemas.microsoft.com/office/drawing/2014/main" xmlns="" id="{00000000-0008-0000-0B00-00006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4" name="Text Box 745">
          <a:extLst>
            <a:ext uri="{FF2B5EF4-FFF2-40B4-BE49-F238E27FC236}">
              <a16:creationId xmlns:a16="http://schemas.microsoft.com/office/drawing/2014/main" xmlns="" id="{00000000-0008-0000-0B00-00006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5" name="Text Box 746">
          <a:extLst>
            <a:ext uri="{FF2B5EF4-FFF2-40B4-BE49-F238E27FC236}">
              <a16:creationId xmlns:a16="http://schemas.microsoft.com/office/drawing/2014/main" xmlns="" id="{00000000-0008-0000-0B00-00006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6" name="Text Box 747">
          <a:extLst>
            <a:ext uri="{FF2B5EF4-FFF2-40B4-BE49-F238E27FC236}">
              <a16:creationId xmlns:a16="http://schemas.microsoft.com/office/drawing/2014/main" xmlns="" id="{00000000-0008-0000-0B00-00006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7" name="Text Box 748">
          <a:extLst>
            <a:ext uri="{FF2B5EF4-FFF2-40B4-BE49-F238E27FC236}">
              <a16:creationId xmlns:a16="http://schemas.microsoft.com/office/drawing/2014/main" xmlns="" id="{00000000-0008-0000-0B00-00006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8" name="Text Box 749">
          <a:extLst>
            <a:ext uri="{FF2B5EF4-FFF2-40B4-BE49-F238E27FC236}">
              <a16:creationId xmlns:a16="http://schemas.microsoft.com/office/drawing/2014/main" xmlns="" id="{00000000-0008-0000-0B00-00007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49" name="Text Box 750">
          <a:extLst>
            <a:ext uri="{FF2B5EF4-FFF2-40B4-BE49-F238E27FC236}">
              <a16:creationId xmlns:a16="http://schemas.microsoft.com/office/drawing/2014/main" xmlns="" id="{00000000-0008-0000-0B00-00007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0" name="Text Box 751">
          <a:extLst>
            <a:ext uri="{FF2B5EF4-FFF2-40B4-BE49-F238E27FC236}">
              <a16:creationId xmlns:a16="http://schemas.microsoft.com/office/drawing/2014/main" xmlns="" id="{00000000-0008-0000-0B00-00007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1" name="Text Box 752">
          <a:extLst>
            <a:ext uri="{FF2B5EF4-FFF2-40B4-BE49-F238E27FC236}">
              <a16:creationId xmlns:a16="http://schemas.microsoft.com/office/drawing/2014/main" xmlns="" id="{00000000-0008-0000-0B00-00007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2" name="Text Box 753">
          <a:extLst>
            <a:ext uri="{FF2B5EF4-FFF2-40B4-BE49-F238E27FC236}">
              <a16:creationId xmlns:a16="http://schemas.microsoft.com/office/drawing/2014/main" xmlns="" id="{00000000-0008-0000-0B00-00007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3" name="Text Box 754">
          <a:extLst>
            <a:ext uri="{FF2B5EF4-FFF2-40B4-BE49-F238E27FC236}">
              <a16:creationId xmlns:a16="http://schemas.microsoft.com/office/drawing/2014/main" xmlns="" id="{00000000-0008-0000-0B00-00007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4" name="Text Box 755">
          <a:extLst>
            <a:ext uri="{FF2B5EF4-FFF2-40B4-BE49-F238E27FC236}">
              <a16:creationId xmlns:a16="http://schemas.microsoft.com/office/drawing/2014/main" xmlns="" id="{00000000-0008-0000-0B00-00007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5" name="Text Box 756">
          <a:extLst>
            <a:ext uri="{FF2B5EF4-FFF2-40B4-BE49-F238E27FC236}">
              <a16:creationId xmlns:a16="http://schemas.microsoft.com/office/drawing/2014/main" xmlns="" id="{00000000-0008-0000-0B00-00007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6" name="Text Box 757">
          <a:extLst>
            <a:ext uri="{FF2B5EF4-FFF2-40B4-BE49-F238E27FC236}">
              <a16:creationId xmlns:a16="http://schemas.microsoft.com/office/drawing/2014/main" xmlns="" id="{00000000-0008-0000-0B00-00007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7" name="Text Box 758">
          <a:extLst>
            <a:ext uri="{FF2B5EF4-FFF2-40B4-BE49-F238E27FC236}">
              <a16:creationId xmlns:a16="http://schemas.microsoft.com/office/drawing/2014/main" xmlns="" id="{00000000-0008-0000-0B00-00007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8" name="Text Box 759">
          <a:extLst>
            <a:ext uri="{FF2B5EF4-FFF2-40B4-BE49-F238E27FC236}">
              <a16:creationId xmlns:a16="http://schemas.microsoft.com/office/drawing/2014/main" xmlns="" id="{00000000-0008-0000-0B00-00007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59" name="Text Box 760">
          <a:extLst>
            <a:ext uri="{FF2B5EF4-FFF2-40B4-BE49-F238E27FC236}">
              <a16:creationId xmlns:a16="http://schemas.microsoft.com/office/drawing/2014/main" xmlns="" id="{00000000-0008-0000-0B00-00007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0" name="Text Box 761">
          <a:extLst>
            <a:ext uri="{FF2B5EF4-FFF2-40B4-BE49-F238E27FC236}">
              <a16:creationId xmlns:a16="http://schemas.microsoft.com/office/drawing/2014/main" xmlns="" id="{00000000-0008-0000-0B00-00007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1" name="Text Box 762">
          <a:extLst>
            <a:ext uri="{FF2B5EF4-FFF2-40B4-BE49-F238E27FC236}">
              <a16:creationId xmlns:a16="http://schemas.microsoft.com/office/drawing/2014/main" xmlns="" id="{00000000-0008-0000-0B00-00007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2" name="Text Box 763">
          <a:extLst>
            <a:ext uri="{FF2B5EF4-FFF2-40B4-BE49-F238E27FC236}">
              <a16:creationId xmlns:a16="http://schemas.microsoft.com/office/drawing/2014/main" xmlns="" id="{00000000-0008-0000-0B00-00007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3" name="Text Box 764">
          <a:extLst>
            <a:ext uri="{FF2B5EF4-FFF2-40B4-BE49-F238E27FC236}">
              <a16:creationId xmlns:a16="http://schemas.microsoft.com/office/drawing/2014/main" xmlns="" id="{00000000-0008-0000-0B00-00007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4" name="Text Box 765">
          <a:extLst>
            <a:ext uri="{FF2B5EF4-FFF2-40B4-BE49-F238E27FC236}">
              <a16:creationId xmlns:a16="http://schemas.microsoft.com/office/drawing/2014/main" xmlns="" id="{00000000-0008-0000-0B00-00008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5" name="Text Box 766">
          <a:extLst>
            <a:ext uri="{FF2B5EF4-FFF2-40B4-BE49-F238E27FC236}">
              <a16:creationId xmlns:a16="http://schemas.microsoft.com/office/drawing/2014/main" xmlns="" id="{00000000-0008-0000-0B00-00008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6" name="Text Box 767">
          <a:extLst>
            <a:ext uri="{FF2B5EF4-FFF2-40B4-BE49-F238E27FC236}">
              <a16:creationId xmlns:a16="http://schemas.microsoft.com/office/drawing/2014/main" xmlns="" id="{00000000-0008-0000-0B00-00008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7" name="Text Box 768">
          <a:extLst>
            <a:ext uri="{FF2B5EF4-FFF2-40B4-BE49-F238E27FC236}">
              <a16:creationId xmlns:a16="http://schemas.microsoft.com/office/drawing/2014/main" xmlns="" id="{00000000-0008-0000-0B00-00008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8" name="Text Box 769">
          <a:extLst>
            <a:ext uri="{FF2B5EF4-FFF2-40B4-BE49-F238E27FC236}">
              <a16:creationId xmlns:a16="http://schemas.microsoft.com/office/drawing/2014/main" xmlns="" id="{00000000-0008-0000-0B00-00008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69" name="Text Box 770">
          <a:extLst>
            <a:ext uri="{FF2B5EF4-FFF2-40B4-BE49-F238E27FC236}">
              <a16:creationId xmlns:a16="http://schemas.microsoft.com/office/drawing/2014/main" xmlns="" id="{00000000-0008-0000-0B00-00008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0" name="Text Box 771">
          <a:extLst>
            <a:ext uri="{FF2B5EF4-FFF2-40B4-BE49-F238E27FC236}">
              <a16:creationId xmlns:a16="http://schemas.microsoft.com/office/drawing/2014/main" xmlns="" id="{00000000-0008-0000-0B00-00008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1" name="Text Box 772">
          <a:extLst>
            <a:ext uri="{FF2B5EF4-FFF2-40B4-BE49-F238E27FC236}">
              <a16:creationId xmlns:a16="http://schemas.microsoft.com/office/drawing/2014/main" xmlns="" id="{00000000-0008-0000-0B00-00008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2" name="Text Box 773">
          <a:extLst>
            <a:ext uri="{FF2B5EF4-FFF2-40B4-BE49-F238E27FC236}">
              <a16:creationId xmlns:a16="http://schemas.microsoft.com/office/drawing/2014/main" xmlns="" id="{00000000-0008-0000-0B00-00008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3" name="Text Box 774">
          <a:extLst>
            <a:ext uri="{FF2B5EF4-FFF2-40B4-BE49-F238E27FC236}">
              <a16:creationId xmlns:a16="http://schemas.microsoft.com/office/drawing/2014/main" xmlns="" id="{00000000-0008-0000-0B00-00008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4" name="Text Box 775">
          <a:extLst>
            <a:ext uri="{FF2B5EF4-FFF2-40B4-BE49-F238E27FC236}">
              <a16:creationId xmlns:a16="http://schemas.microsoft.com/office/drawing/2014/main" xmlns="" id="{00000000-0008-0000-0B00-00008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5" name="Text Box 776">
          <a:extLst>
            <a:ext uri="{FF2B5EF4-FFF2-40B4-BE49-F238E27FC236}">
              <a16:creationId xmlns:a16="http://schemas.microsoft.com/office/drawing/2014/main" xmlns="" id="{00000000-0008-0000-0B00-00008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6" name="Text Box 777">
          <a:extLst>
            <a:ext uri="{FF2B5EF4-FFF2-40B4-BE49-F238E27FC236}">
              <a16:creationId xmlns:a16="http://schemas.microsoft.com/office/drawing/2014/main" xmlns="" id="{00000000-0008-0000-0B00-00008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7" name="Text Box 778">
          <a:extLst>
            <a:ext uri="{FF2B5EF4-FFF2-40B4-BE49-F238E27FC236}">
              <a16:creationId xmlns:a16="http://schemas.microsoft.com/office/drawing/2014/main" xmlns="" id="{00000000-0008-0000-0B00-00008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8" name="Text Box 779">
          <a:extLst>
            <a:ext uri="{FF2B5EF4-FFF2-40B4-BE49-F238E27FC236}">
              <a16:creationId xmlns:a16="http://schemas.microsoft.com/office/drawing/2014/main" xmlns="" id="{00000000-0008-0000-0B00-00008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79" name="Text Box 780">
          <a:extLst>
            <a:ext uri="{FF2B5EF4-FFF2-40B4-BE49-F238E27FC236}">
              <a16:creationId xmlns:a16="http://schemas.microsoft.com/office/drawing/2014/main" xmlns="" id="{00000000-0008-0000-0B00-00008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0" name="Text Box 781">
          <a:extLst>
            <a:ext uri="{FF2B5EF4-FFF2-40B4-BE49-F238E27FC236}">
              <a16:creationId xmlns:a16="http://schemas.microsoft.com/office/drawing/2014/main" xmlns="" id="{00000000-0008-0000-0B00-00009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1" name="Text Box 782">
          <a:extLst>
            <a:ext uri="{FF2B5EF4-FFF2-40B4-BE49-F238E27FC236}">
              <a16:creationId xmlns:a16="http://schemas.microsoft.com/office/drawing/2014/main" xmlns="" id="{00000000-0008-0000-0B00-00009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2" name="Text Box 783">
          <a:extLst>
            <a:ext uri="{FF2B5EF4-FFF2-40B4-BE49-F238E27FC236}">
              <a16:creationId xmlns:a16="http://schemas.microsoft.com/office/drawing/2014/main" xmlns="" id="{00000000-0008-0000-0B00-00009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3" name="Text Box 784">
          <a:extLst>
            <a:ext uri="{FF2B5EF4-FFF2-40B4-BE49-F238E27FC236}">
              <a16:creationId xmlns:a16="http://schemas.microsoft.com/office/drawing/2014/main" xmlns="" id="{00000000-0008-0000-0B00-00009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4" name="Text Box 785">
          <a:extLst>
            <a:ext uri="{FF2B5EF4-FFF2-40B4-BE49-F238E27FC236}">
              <a16:creationId xmlns:a16="http://schemas.microsoft.com/office/drawing/2014/main" xmlns="" id="{00000000-0008-0000-0B00-00009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5" name="Text Box 786">
          <a:extLst>
            <a:ext uri="{FF2B5EF4-FFF2-40B4-BE49-F238E27FC236}">
              <a16:creationId xmlns:a16="http://schemas.microsoft.com/office/drawing/2014/main" xmlns="" id="{00000000-0008-0000-0B00-00009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6" name="Text Box 787">
          <a:extLst>
            <a:ext uri="{FF2B5EF4-FFF2-40B4-BE49-F238E27FC236}">
              <a16:creationId xmlns:a16="http://schemas.microsoft.com/office/drawing/2014/main" xmlns="" id="{00000000-0008-0000-0B00-00009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7" name="Text Box 788">
          <a:extLst>
            <a:ext uri="{FF2B5EF4-FFF2-40B4-BE49-F238E27FC236}">
              <a16:creationId xmlns:a16="http://schemas.microsoft.com/office/drawing/2014/main" xmlns="" id="{00000000-0008-0000-0B00-00009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8" name="Text Box 789">
          <a:extLst>
            <a:ext uri="{FF2B5EF4-FFF2-40B4-BE49-F238E27FC236}">
              <a16:creationId xmlns:a16="http://schemas.microsoft.com/office/drawing/2014/main" xmlns="" id="{00000000-0008-0000-0B00-00009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89" name="Text Box 790">
          <a:extLst>
            <a:ext uri="{FF2B5EF4-FFF2-40B4-BE49-F238E27FC236}">
              <a16:creationId xmlns:a16="http://schemas.microsoft.com/office/drawing/2014/main" xmlns="" id="{00000000-0008-0000-0B00-00009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0" name="Text Box 791">
          <a:extLst>
            <a:ext uri="{FF2B5EF4-FFF2-40B4-BE49-F238E27FC236}">
              <a16:creationId xmlns:a16="http://schemas.microsoft.com/office/drawing/2014/main" xmlns="" id="{00000000-0008-0000-0B00-00009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1" name="Text Box 792">
          <a:extLst>
            <a:ext uri="{FF2B5EF4-FFF2-40B4-BE49-F238E27FC236}">
              <a16:creationId xmlns:a16="http://schemas.microsoft.com/office/drawing/2014/main" xmlns="" id="{00000000-0008-0000-0B00-00009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2" name="Text Box 793">
          <a:extLst>
            <a:ext uri="{FF2B5EF4-FFF2-40B4-BE49-F238E27FC236}">
              <a16:creationId xmlns:a16="http://schemas.microsoft.com/office/drawing/2014/main" xmlns="" id="{00000000-0008-0000-0B00-00009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3" name="Text Box 794">
          <a:extLst>
            <a:ext uri="{FF2B5EF4-FFF2-40B4-BE49-F238E27FC236}">
              <a16:creationId xmlns:a16="http://schemas.microsoft.com/office/drawing/2014/main" xmlns="" id="{00000000-0008-0000-0B00-00009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4" name="Text Box 795">
          <a:extLst>
            <a:ext uri="{FF2B5EF4-FFF2-40B4-BE49-F238E27FC236}">
              <a16:creationId xmlns:a16="http://schemas.microsoft.com/office/drawing/2014/main" xmlns="" id="{00000000-0008-0000-0B00-00009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5" name="Text Box 796">
          <a:extLst>
            <a:ext uri="{FF2B5EF4-FFF2-40B4-BE49-F238E27FC236}">
              <a16:creationId xmlns:a16="http://schemas.microsoft.com/office/drawing/2014/main" xmlns="" id="{00000000-0008-0000-0B00-00009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6" name="Text Box 797">
          <a:extLst>
            <a:ext uri="{FF2B5EF4-FFF2-40B4-BE49-F238E27FC236}">
              <a16:creationId xmlns:a16="http://schemas.microsoft.com/office/drawing/2014/main" xmlns="" id="{00000000-0008-0000-0B00-0000A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7" name="Text Box 798">
          <a:extLst>
            <a:ext uri="{FF2B5EF4-FFF2-40B4-BE49-F238E27FC236}">
              <a16:creationId xmlns:a16="http://schemas.microsoft.com/office/drawing/2014/main" xmlns="" id="{00000000-0008-0000-0B00-0000A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8" name="Text Box 799">
          <a:extLst>
            <a:ext uri="{FF2B5EF4-FFF2-40B4-BE49-F238E27FC236}">
              <a16:creationId xmlns:a16="http://schemas.microsoft.com/office/drawing/2014/main" xmlns="" id="{00000000-0008-0000-0B00-0000A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699" name="Text Box 800">
          <a:extLst>
            <a:ext uri="{FF2B5EF4-FFF2-40B4-BE49-F238E27FC236}">
              <a16:creationId xmlns:a16="http://schemas.microsoft.com/office/drawing/2014/main" xmlns="" id="{00000000-0008-0000-0B00-0000A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0" name="Text Box 801">
          <a:extLst>
            <a:ext uri="{FF2B5EF4-FFF2-40B4-BE49-F238E27FC236}">
              <a16:creationId xmlns:a16="http://schemas.microsoft.com/office/drawing/2014/main" xmlns="" id="{00000000-0008-0000-0B00-0000A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1" name="Text Box 802">
          <a:extLst>
            <a:ext uri="{FF2B5EF4-FFF2-40B4-BE49-F238E27FC236}">
              <a16:creationId xmlns:a16="http://schemas.microsoft.com/office/drawing/2014/main" xmlns="" id="{00000000-0008-0000-0B00-0000A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2" name="Text Box 803">
          <a:extLst>
            <a:ext uri="{FF2B5EF4-FFF2-40B4-BE49-F238E27FC236}">
              <a16:creationId xmlns:a16="http://schemas.microsoft.com/office/drawing/2014/main" xmlns="" id="{00000000-0008-0000-0B00-0000A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3" name="Text Box 804">
          <a:extLst>
            <a:ext uri="{FF2B5EF4-FFF2-40B4-BE49-F238E27FC236}">
              <a16:creationId xmlns:a16="http://schemas.microsoft.com/office/drawing/2014/main" xmlns="" id="{00000000-0008-0000-0B00-0000A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4" name="Text Box 805">
          <a:extLst>
            <a:ext uri="{FF2B5EF4-FFF2-40B4-BE49-F238E27FC236}">
              <a16:creationId xmlns:a16="http://schemas.microsoft.com/office/drawing/2014/main" xmlns="" id="{00000000-0008-0000-0B00-0000A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5" name="Text Box 806">
          <a:extLst>
            <a:ext uri="{FF2B5EF4-FFF2-40B4-BE49-F238E27FC236}">
              <a16:creationId xmlns:a16="http://schemas.microsoft.com/office/drawing/2014/main" xmlns="" id="{00000000-0008-0000-0B00-0000A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6" name="Text Box 807">
          <a:extLst>
            <a:ext uri="{FF2B5EF4-FFF2-40B4-BE49-F238E27FC236}">
              <a16:creationId xmlns:a16="http://schemas.microsoft.com/office/drawing/2014/main" xmlns="" id="{00000000-0008-0000-0B00-0000A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7" name="Text Box 808">
          <a:extLst>
            <a:ext uri="{FF2B5EF4-FFF2-40B4-BE49-F238E27FC236}">
              <a16:creationId xmlns:a16="http://schemas.microsoft.com/office/drawing/2014/main" xmlns="" id="{00000000-0008-0000-0B00-0000A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8" name="Text Box 809">
          <a:extLst>
            <a:ext uri="{FF2B5EF4-FFF2-40B4-BE49-F238E27FC236}">
              <a16:creationId xmlns:a16="http://schemas.microsoft.com/office/drawing/2014/main" xmlns="" id="{00000000-0008-0000-0B00-0000A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09" name="Text Box 810">
          <a:extLst>
            <a:ext uri="{FF2B5EF4-FFF2-40B4-BE49-F238E27FC236}">
              <a16:creationId xmlns:a16="http://schemas.microsoft.com/office/drawing/2014/main" xmlns="" id="{00000000-0008-0000-0B00-0000A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0" name="Text Box 811">
          <a:extLst>
            <a:ext uri="{FF2B5EF4-FFF2-40B4-BE49-F238E27FC236}">
              <a16:creationId xmlns:a16="http://schemas.microsoft.com/office/drawing/2014/main" xmlns="" id="{00000000-0008-0000-0B00-0000A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1" name="Text Box 812">
          <a:extLst>
            <a:ext uri="{FF2B5EF4-FFF2-40B4-BE49-F238E27FC236}">
              <a16:creationId xmlns:a16="http://schemas.microsoft.com/office/drawing/2014/main" xmlns="" id="{00000000-0008-0000-0B00-0000A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2" name="Text Box 813">
          <a:extLst>
            <a:ext uri="{FF2B5EF4-FFF2-40B4-BE49-F238E27FC236}">
              <a16:creationId xmlns:a16="http://schemas.microsoft.com/office/drawing/2014/main" xmlns="" id="{00000000-0008-0000-0B00-0000B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3" name="Text Box 814">
          <a:extLst>
            <a:ext uri="{FF2B5EF4-FFF2-40B4-BE49-F238E27FC236}">
              <a16:creationId xmlns:a16="http://schemas.microsoft.com/office/drawing/2014/main" xmlns="" id="{00000000-0008-0000-0B00-0000B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4" name="Text Box 815">
          <a:extLst>
            <a:ext uri="{FF2B5EF4-FFF2-40B4-BE49-F238E27FC236}">
              <a16:creationId xmlns:a16="http://schemas.microsoft.com/office/drawing/2014/main" xmlns="" id="{00000000-0008-0000-0B00-0000B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5" name="Text Box 816">
          <a:extLst>
            <a:ext uri="{FF2B5EF4-FFF2-40B4-BE49-F238E27FC236}">
              <a16:creationId xmlns:a16="http://schemas.microsoft.com/office/drawing/2014/main" xmlns="" id="{00000000-0008-0000-0B00-0000B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6" name="Text Box 817">
          <a:extLst>
            <a:ext uri="{FF2B5EF4-FFF2-40B4-BE49-F238E27FC236}">
              <a16:creationId xmlns:a16="http://schemas.microsoft.com/office/drawing/2014/main" xmlns="" id="{00000000-0008-0000-0B00-0000B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7" name="Text Box 818">
          <a:extLst>
            <a:ext uri="{FF2B5EF4-FFF2-40B4-BE49-F238E27FC236}">
              <a16:creationId xmlns:a16="http://schemas.microsoft.com/office/drawing/2014/main" xmlns="" id="{00000000-0008-0000-0B00-0000B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8" name="Text Box 819">
          <a:extLst>
            <a:ext uri="{FF2B5EF4-FFF2-40B4-BE49-F238E27FC236}">
              <a16:creationId xmlns:a16="http://schemas.microsoft.com/office/drawing/2014/main" xmlns="" id="{00000000-0008-0000-0B00-0000B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19" name="Text Box 820">
          <a:extLst>
            <a:ext uri="{FF2B5EF4-FFF2-40B4-BE49-F238E27FC236}">
              <a16:creationId xmlns:a16="http://schemas.microsoft.com/office/drawing/2014/main" xmlns="" id="{00000000-0008-0000-0B00-0000B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0" name="Text Box 821">
          <a:extLst>
            <a:ext uri="{FF2B5EF4-FFF2-40B4-BE49-F238E27FC236}">
              <a16:creationId xmlns:a16="http://schemas.microsoft.com/office/drawing/2014/main" xmlns="" id="{00000000-0008-0000-0B00-0000B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1" name="Text Box 822">
          <a:extLst>
            <a:ext uri="{FF2B5EF4-FFF2-40B4-BE49-F238E27FC236}">
              <a16:creationId xmlns:a16="http://schemas.microsoft.com/office/drawing/2014/main" xmlns="" id="{00000000-0008-0000-0B00-0000B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2" name="Text Box 823">
          <a:extLst>
            <a:ext uri="{FF2B5EF4-FFF2-40B4-BE49-F238E27FC236}">
              <a16:creationId xmlns:a16="http://schemas.microsoft.com/office/drawing/2014/main" xmlns="" id="{00000000-0008-0000-0B00-0000B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3" name="Text Box 824">
          <a:extLst>
            <a:ext uri="{FF2B5EF4-FFF2-40B4-BE49-F238E27FC236}">
              <a16:creationId xmlns:a16="http://schemas.microsoft.com/office/drawing/2014/main" xmlns="" id="{00000000-0008-0000-0B00-0000B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4" name="Text Box 825">
          <a:extLst>
            <a:ext uri="{FF2B5EF4-FFF2-40B4-BE49-F238E27FC236}">
              <a16:creationId xmlns:a16="http://schemas.microsoft.com/office/drawing/2014/main" xmlns="" id="{00000000-0008-0000-0B00-0000B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5" name="Text Box 826">
          <a:extLst>
            <a:ext uri="{FF2B5EF4-FFF2-40B4-BE49-F238E27FC236}">
              <a16:creationId xmlns:a16="http://schemas.microsoft.com/office/drawing/2014/main" xmlns="" id="{00000000-0008-0000-0B00-0000B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6" name="Text Box 827">
          <a:extLst>
            <a:ext uri="{FF2B5EF4-FFF2-40B4-BE49-F238E27FC236}">
              <a16:creationId xmlns:a16="http://schemas.microsoft.com/office/drawing/2014/main" xmlns="" id="{00000000-0008-0000-0B00-0000B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7" name="Text Box 828">
          <a:extLst>
            <a:ext uri="{FF2B5EF4-FFF2-40B4-BE49-F238E27FC236}">
              <a16:creationId xmlns:a16="http://schemas.microsoft.com/office/drawing/2014/main" xmlns="" id="{00000000-0008-0000-0B00-0000B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8" name="Text Box 829">
          <a:extLst>
            <a:ext uri="{FF2B5EF4-FFF2-40B4-BE49-F238E27FC236}">
              <a16:creationId xmlns:a16="http://schemas.microsoft.com/office/drawing/2014/main" xmlns="" id="{00000000-0008-0000-0B00-0000C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29" name="Text Box 830">
          <a:extLst>
            <a:ext uri="{FF2B5EF4-FFF2-40B4-BE49-F238E27FC236}">
              <a16:creationId xmlns:a16="http://schemas.microsoft.com/office/drawing/2014/main" xmlns="" id="{00000000-0008-0000-0B00-0000C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0" name="Text Box 831">
          <a:extLst>
            <a:ext uri="{FF2B5EF4-FFF2-40B4-BE49-F238E27FC236}">
              <a16:creationId xmlns:a16="http://schemas.microsoft.com/office/drawing/2014/main" xmlns="" id="{00000000-0008-0000-0B00-0000C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1" name="Text Box 832">
          <a:extLst>
            <a:ext uri="{FF2B5EF4-FFF2-40B4-BE49-F238E27FC236}">
              <a16:creationId xmlns:a16="http://schemas.microsoft.com/office/drawing/2014/main" xmlns="" id="{00000000-0008-0000-0B00-0000C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2" name="Text Box 833">
          <a:extLst>
            <a:ext uri="{FF2B5EF4-FFF2-40B4-BE49-F238E27FC236}">
              <a16:creationId xmlns:a16="http://schemas.microsoft.com/office/drawing/2014/main" xmlns="" id="{00000000-0008-0000-0B00-0000C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3" name="Text Box 834">
          <a:extLst>
            <a:ext uri="{FF2B5EF4-FFF2-40B4-BE49-F238E27FC236}">
              <a16:creationId xmlns:a16="http://schemas.microsoft.com/office/drawing/2014/main" xmlns="" id="{00000000-0008-0000-0B00-0000C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4" name="Text Box 835">
          <a:extLst>
            <a:ext uri="{FF2B5EF4-FFF2-40B4-BE49-F238E27FC236}">
              <a16:creationId xmlns:a16="http://schemas.microsoft.com/office/drawing/2014/main" xmlns="" id="{00000000-0008-0000-0B00-0000C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5" name="Text Box 836">
          <a:extLst>
            <a:ext uri="{FF2B5EF4-FFF2-40B4-BE49-F238E27FC236}">
              <a16:creationId xmlns:a16="http://schemas.microsoft.com/office/drawing/2014/main" xmlns="" id="{00000000-0008-0000-0B00-0000C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6" name="Text Box 837">
          <a:extLst>
            <a:ext uri="{FF2B5EF4-FFF2-40B4-BE49-F238E27FC236}">
              <a16:creationId xmlns:a16="http://schemas.microsoft.com/office/drawing/2014/main" xmlns="" id="{00000000-0008-0000-0B00-0000C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7" name="Text Box 838">
          <a:extLst>
            <a:ext uri="{FF2B5EF4-FFF2-40B4-BE49-F238E27FC236}">
              <a16:creationId xmlns:a16="http://schemas.microsoft.com/office/drawing/2014/main" xmlns="" id="{00000000-0008-0000-0B00-0000C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8" name="Text Box 839">
          <a:extLst>
            <a:ext uri="{FF2B5EF4-FFF2-40B4-BE49-F238E27FC236}">
              <a16:creationId xmlns:a16="http://schemas.microsoft.com/office/drawing/2014/main" xmlns="" id="{00000000-0008-0000-0B00-0000C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39" name="Text Box 840">
          <a:extLst>
            <a:ext uri="{FF2B5EF4-FFF2-40B4-BE49-F238E27FC236}">
              <a16:creationId xmlns:a16="http://schemas.microsoft.com/office/drawing/2014/main" xmlns="" id="{00000000-0008-0000-0B00-0000C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0" name="Text Box 841">
          <a:extLst>
            <a:ext uri="{FF2B5EF4-FFF2-40B4-BE49-F238E27FC236}">
              <a16:creationId xmlns:a16="http://schemas.microsoft.com/office/drawing/2014/main" xmlns="" id="{00000000-0008-0000-0B00-0000C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1" name="Text Box 842">
          <a:extLst>
            <a:ext uri="{FF2B5EF4-FFF2-40B4-BE49-F238E27FC236}">
              <a16:creationId xmlns:a16="http://schemas.microsoft.com/office/drawing/2014/main" xmlns="" id="{00000000-0008-0000-0B00-0000C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2" name="Text Box 843">
          <a:extLst>
            <a:ext uri="{FF2B5EF4-FFF2-40B4-BE49-F238E27FC236}">
              <a16:creationId xmlns:a16="http://schemas.microsoft.com/office/drawing/2014/main" xmlns="" id="{00000000-0008-0000-0B00-0000C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3" name="Text Box 844">
          <a:extLst>
            <a:ext uri="{FF2B5EF4-FFF2-40B4-BE49-F238E27FC236}">
              <a16:creationId xmlns:a16="http://schemas.microsoft.com/office/drawing/2014/main" xmlns="" id="{00000000-0008-0000-0B00-0000C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4" name="Text Box 845">
          <a:extLst>
            <a:ext uri="{FF2B5EF4-FFF2-40B4-BE49-F238E27FC236}">
              <a16:creationId xmlns:a16="http://schemas.microsoft.com/office/drawing/2014/main" xmlns="" id="{00000000-0008-0000-0B00-0000D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5" name="Text Box 846">
          <a:extLst>
            <a:ext uri="{FF2B5EF4-FFF2-40B4-BE49-F238E27FC236}">
              <a16:creationId xmlns:a16="http://schemas.microsoft.com/office/drawing/2014/main" xmlns="" id="{00000000-0008-0000-0B00-0000D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6" name="Text Box 847">
          <a:extLst>
            <a:ext uri="{FF2B5EF4-FFF2-40B4-BE49-F238E27FC236}">
              <a16:creationId xmlns:a16="http://schemas.microsoft.com/office/drawing/2014/main" xmlns="" id="{00000000-0008-0000-0B00-0000D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7" name="Text Box 848">
          <a:extLst>
            <a:ext uri="{FF2B5EF4-FFF2-40B4-BE49-F238E27FC236}">
              <a16:creationId xmlns:a16="http://schemas.microsoft.com/office/drawing/2014/main" xmlns="" id="{00000000-0008-0000-0B00-0000D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8" name="Text Box 849">
          <a:extLst>
            <a:ext uri="{FF2B5EF4-FFF2-40B4-BE49-F238E27FC236}">
              <a16:creationId xmlns:a16="http://schemas.microsoft.com/office/drawing/2014/main" xmlns="" id="{00000000-0008-0000-0B00-0000D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49" name="Text Box 850">
          <a:extLst>
            <a:ext uri="{FF2B5EF4-FFF2-40B4-BE49-F238E27FC236}">
              <a16:creationId xmlns:a16="http://schemas.microsoft.com/office/drawing/2014/main" xmlns="" id="{00000000-0008-0000-0B00-0000D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0" name="Text Box 851">
          <a:extLst>
            <a:ext uri="{FF2B5EF4-FFF2-40B4-BE49-F238E27FC236}">
              <a16:creationId xmlns:a16="http://schemas.microsoft.com/office/drawing/2014/main" xmlns="" id="{00000000-0008-0000-0B00-0000D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1" name="Text Box 852">
          <a:extLst>
            <a:ext uri="{FF2B5EF4-FFF2-40B4-BE49-F238E27FC236}">
              <a16:creationId xmlns:a16="http://schemas.microsoft.com/office/drawing/2014/main" xmlns="" id="{00000000-0008-0000-0B00-0000D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2" name="Text Box 853">
          <a:extLst>
            <a:ext uri="{FF2B5EF4-FFF2-40B4-BE49-F238E27FC236}">
              <a16:creationId xmlns:a16="http://schemas.microsoft.com/office/drawing/2014/main" xmlns="" id="{00000000-0008-0000-0B00-0000D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3" name="Text Box 854">
          <a:extLst>
            <a:ext uri="{FF2B5EF4-FFF2-40B4-BE49-F238E27FC236}">
              <a16:creationId xmlns:a16="http://schemas.microsoft.com/office/drawing/2014/main" xmlns="" id="{00000000-0008-0000-0B00-0000D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4" name="Text Box 855">
          <a:extLst>
            <a:ext uri="{FF2B5EF4-FFF2-40B4-BE49-F238E27FC236}">
              <a16:creationId xmlns:a16="http://schemas.microsoft.com/office/drawing/2014/main" xmlns="" id="{00000000-0008-0000-0B00-0000D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5" name="Text Box 856">
          <a:extLst>
            <a:ext uri="{FF2B5EF4-FFF2-40B4-BE49-F238E27FC236}">
              <a16:creationId xmlns:a16="http://schemas.microsoft.com/office/drawing/2014/main" xmlns="" id="{00000000-0008-0000-0B00-0000D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6" name="Text Box 857">
          <a:extLst>
            <a:ext uri="{FF2B5EF4-FFF2-40B4-BE49-F238E27FC236}">
              <a16:creationId xmlns:a16="http://schemas.microsoft.com/office/drawing/2014/main" xmlns="" id="{00000000-0008-0000-0B00-0000D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7" name="Text Box 858">
          <a:extLst>
            <a:ext uri="{FF2B5EF4-FFF2-40B4-BE49-F238E27FC236}">
              <a16:creationId xmlns:a16="http://schemas.microsoft.com/office/drawing/2014/main" xmlns="" id="{00000000-0008-0000-0B00-0000D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8" name="Text Box 859">
          <a:extLst>
            <a:ext uri="{FF2B5EF4-FFF2-40B4-BE49-F238E27FC236}">
              <a16:creationId xmlns:a16="http://schemas.microsoft.com/office/drawing/2014/main" xmlns="" id="{00000000-0008-0000-0B00-0000D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59" name="Text Box 860">
          <a:extLst>
            <a:ext uri="{FF2B5EF4-FFF2-40B4-BE49-F238E27FC236}">
              <a16:creationId xmlns:a16="http://schemas.microsoft.com/office/drawing/2014/main" xmlns="" id="{00000000-0008-0000-0B00-0000D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0" name="Text Box 861">
          <a:extLst>
            <a:ext uri="{FF2B5EF4-FFF2-40B4-BE49-F238E27FC236}">
              <a16:creationId xmlns:a16="http://schemas.microsoft.com/office/drawing/2014/main" xmlns="" id="{00000000-0008-0000-0B00-0000E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1" name="Text Box 862">
          <a:extLst>
            <a:ext uri="{FF2B5EF4-FFF2-40B4-BE49-F238E27FC236}">
              <a16:creationId xmlns:a16="http://schemas.microsoft.com/office/drawing/2014/main" xmlns="" id="{00000000-0008-0000-0B00-0000E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2" name="Text Box 863">
          <a:extLst>
            <a:ext uri="{FF2B5EF4-FFF2-40B4-BE49-F238E27FC236}">
              <a16:creationId xmlns:a16="http://schemas.microsoft.com/office/drawing/2014/main" xmlns="" id="{00000000-0008-0000-0B00-0000E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3" name="Text Box 864">
          <a:extLst>
            <a:ext uri="{FF2B5EF4-FFF2-40B4-BE49-F238E27FC236}">
              <a16:creationId xmlns:a16="http://schemas.microsoft.com/office/drawing/2014/main" xmlns="" id="{00000000-0008-0000-0B00-0000E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4" name="Text Box 865">
          <a:extLst>
            <a:ext uri="{FF2B5EF4-FFF2-40B4-BE49-F238E27FC236}">
              <a16:creationId xmlns:a16="http://schemas.microsoft.com/office/drawing/2014/main" xmlns="" id="{00000000-0008-0000-0B00-0000E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5" name="Text Box 866">
          <a:extLst>
            <a:ext uri="{FF2B5EF4-FFF2-40B4-BE49-F238E27FC236}">
              <a16:creationId xmlns:a16="http://schemas.microsoft.com/office/drawing/2014/main" xmlns="" id="{00000000-0008-0000-0B00-0000E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6" name="Text Box 867">
          <a:extLst>
            <a:ext uri="{FF2B5EF4-FFF2-40B4-BE49-F238E27FC236}">
              <a16:creationId xmlns:a16="http://schemas.microsoft.com/office/drawing/2014/main" xmlns="" id="{00000000-0008-0000-0B00-0000E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7" name="Text Box 868">
          <a:extLst>
            <a:ext uri="{FF2B5EF4-FFF2-40B4-BE49-F238E27FC236}">
              <a16:creationId xmlns:a16="http://schemas.microsoft.com/office/drawing/2014/main" xmlns="" id="{00000000-0008-0000-0B00-0000E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8" name="Text Box 869">
          <a:extLst>
            <a:ext uri="{FF2B5EF4-FFF2-40B4-BE49-F238E27FC236}">
              <a16:creationId xmlns:a16="http://schemas.microsoft.com/office/drawing/2014/main" xmlns="" id="{00000000-0008-0000-0B00-0000E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69" name="Text Box 870">
          <a:extLst>
            <a:ext uri="{FF2B5EF4-FFF2-40B4-BE49-F238E27FC236}">
              <a16:creationId xmlns:a16="http://schemas.microsoft.com/office/drawing/2014/main" xmlns="" id="{00000000-0008-0000-0B00-0000E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0" name="Text Box 871">
          <a:extLst>
            <a:ext uri="{FF2B5EF4-FFF2-40B4-BE49-F238E27FC236}">
              <a16:creationId xmlns:a16="http://schemas.microsoft.com/office/drawing/2014/main" xmlns="" id="{00000000-0008-0000-0B00-0000E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1" name="Text Box 872">
          <a:extLst>
            <a:ext uri="{FF2B5EF4-FFF2-40B4-BE49-F238E27FC236}">
              <a16:creationId xmlns:a16="http://schemas.microsoft.com/office/drawing/2014/main" xmlns="" id="{00000000-0008-0000-0B00-0000E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2" name="Text Box 873">
          <a:extLst>
            <a:ext uri="{FF2B5EF4-FFF2-40B4-BE49-F238E27FC236}">
              <a16:creationId xmlns:a16="http://schemas.microsoft.com/office/drawing/2014/main" xmlns="" id="{00000000-0008-0000-0B00-0000E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3" name="Text Box 874">
          <a:extLst>
            <a:ext uri="{FF2B5EF4-FFF2-40B4-BE49-F238E27FC236}">
              <a16:creationId xmlns:a16="http://schemas.microsoft.com/office/drawing/2014/main" xmlns="" id="{00000000-0008-0000-0B00-0000E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4" name="Text Box 875">
          <a:extLst>
            <a:ext uri="{FF2B5EF4-FFF2-40B4-BE49-F238E27FC236}">
              <a16:creationId xmlns:a16="http://schemas.microsoft.com/office/drawing/2014/main" xmlns="" id="{00000000-0008-0000-0B00-0000E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5" name="Text Box 876">
          <a:extLst>
            <a:ext uri="{FF2B5EF4-FFF2-40B4-BE49-F238E27FC236}">
              <a16:creationId xmlns:a16="http://schemas.microsoft.com/office/drawing/2014/main" xmlns="" id="{00000000-0008-0000-0B00-0000E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6" name="Text Box 877">
          <a:extLst>
            <a:ext uri="{FF2B5EF4-FFF2-40B4-BE49-F238E27FC236}">
              <a16:creationId xmlns:a16="http://schemas.microsoft.com/office/drawing/2014/main" xmlns="" id="{00000000-0008-0000-0B00-0000F0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7" name="Text Box 878">
          <a:extLst>
            <a:ext uri="{FF2B5EF4-FFF2-40B4-BE49-F238E27FC236}">
              <a16:creationId xmlns:a16="http://schemas.microsoft.com/office/drawing/2014/main" xmlns="" id="{00000000-0008-0000-0B00-0000F1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8" name="Text Box 879">
          <a:extLst>
            <a:ext uri="{FF2B5EF4-FFF2-40B4-BE49-F238E27FC236}">
              <a16:creationId xmlns:a16="http://schemas.microsoft.com/office/drawing/2014/main" xmlns="" id="{00000000-0008-0000-0B00-0000F2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79" name="Text Box 880">
          <a:extLst>
            <a:ext uri="{FF2B5EF4-FFF2-40B4-BE49-F238E27FC236}">
              <a16:creationId xmlns:a16="http://schemas.microsoft.com/office/drawing/2014/main" xmlns="" id="{00000000-0008-0000-0B00-0000F3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0" name="Text Box 881">
          <a:extLst>
            <a:ext uri="{FF2B5EF4-FFF2-40B4-BE49-F238E27FC236}">
              <a16:creationId xmlns:a16="http://schemas.microsoft.com/office/drawing/2014/main" xmlns="" id="{00000000-0008-0000-0B00-0000F4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1" name="Text Box 882">
          <a:extLst>
            <a:ext uri="{FF2B5EF4-FFF2-40B4-BE49-F238E27FC236}">
              <a16:creationId xmlns:a16="http://schemas.microsoft.com/office/drawing/2014/main" xmlns="" id="{00000000-0008-0000-0B00-0000F5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2" name="Text Box 883">
          <a:extLst>
            <a:ext uri="{FF2B5EF4-FFF2-40B4-BE49-F238E27FC236}">
              <a16:creationId xmlns:a16="http://schemas.microsoft.com/office/drawing/2014/main" xmlns="" id="{00000000-0008-0000-0B00-0000F6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3" name="Text Box 884">
          <a:extLst>
            <a:ext uri="{FF2B5EF4-FFF2-40B4-BE49-F238E27FC236}">
              <a16:creationId xmlns:a16="http://schemas.microsoft.com/office/drawing/2014/main" xmlns="" id="{00000000-0008-0000-0B00-0000F7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4" name="Text Box 885">
          <a:extLst>
            <a:ext uri="{FF2B5EF4-FFF2-40B4-BE49-F238E27FC236}">
              <a16:creationId xmlns:a16="http://schemas.microsoft.com/office/drawing/2014/main" xmlns="" id="{00000000-0008-0000-0B00-0000F8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5" name="Text Box 886">
          <a:extLst>
            <a:ext uri="{FF2B5EF4-FFF2-40B4-BE49-F238E27FC236}">
              <a16:creationId xmlns:a16="http://schemas.microsoft.com/office/drawing/2014/main" xmlns="" id="{00000000-0008-0000-0B00-0000F9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6" name="Text Box 887">
          <a:extLst>
            <a:ext uri="{FF2B5EF4-FFF2-40B4-BE49-F238E27FC236}">
              <a16:creationId xmlns:a16="http://schemas.microsoft.com/office/drawing/2014/main" xmlns="" id="{00000000-0008-0000-0B00-0000FA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7" name="Text Box 888">
          <a:extLst>
            <a:ext uri="{FF2B5EF4-FFF2-40B4-BE49-F238E27FC236}">
              <a16:creationId xmlns:a16="http://schemas.microsoft.com/office/drawing/2014/main" xmlns="" id="{00000000-0008-0000-0B00-0000FB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8" name="Text Box 889">
          <a:extLst>
            <a:ext uri="{FF2B5EF4-FFF2-40B4-BE49-F238E27FC236}">
              <a16:creationId xmlns:a16="http://schemas.microsoft.com/office/drawing/2014/main" xmlns="" id="{00000000-0008-0000-0B00-0000FC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89" name="Text Box 890">
          <a:extLst>
            <a:ext uri="{FF2B5EF4-FFF2-40B4-BE49-F238E27FC236}">
              <a16:creationId xmlns:a16="http://schemas.microsoft.com/office/drawing/2014/main" xmlns="" id="{00000000-0008-0000-0B00-0000FD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0" name="Text Box 891">
          <a:extLst>
            <a:ext uri="{FF2B5EF4-FFF2-40B4-BE49-F238E27FC236}">
              <a16:creationId xmlns:a16="http://schemas.microsoft.com/office/drawing/2014/main" xmlns="" id="{00000000-0008-0000-0B00-0000FE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1" name="Text Box 892">
          <a:extLst>
            <a:ext uri="{FF2B5EF4-FFF2-40B4-BE49-F238E27FC236}">
              <a16:creationId xmlns:a16="http://schemas.microsoft.com/office/drawing/2014/main" xmlns="" id="{00000000-0008-0000-0B00-0000FF06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2" name="Text Box 893">
          <a:extLst>
            <a:ext uri="{FF2B5EF4-FFF2-40B4-BE49-F238E27FC236}">
              <a16:creationId xmlns:a16="http://schemas.microsoft.com/office/drawing/2014/main" xmlns="" id="{00000000-0008-0000-0B00-000000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3" name="Text Box 894">
          <a:extLst>
            <a:ext uri="{FF2B5EF4-FFF2-40B4-BE49-F238E27FC236}">
              <a16:creationId xmlns:a16="http://schemas.microsoft.com/office/drawing/2014/main" xmlns="" id="{00000000-0008-0000-0B00-000001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4" name="Text Box 895">
          <a:extLst>
            <a:ext uri="{FF2B5EF4-FFF2-40B4-BE49-F238E27FC236}">
              <a16:creationId xmlns:a16="http://schemas.microsoft.com/office/drawing/2014/main" xmlns="" id="{00000000-0008-0000-0B00-000002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5" name="Text Box 896">
          <a:extLst>
            <a:ext uri="{FF2B5EF4-FFF2-40B4-BE49-F238E27FC236}">
              <a16:creationId xmlns:a16="http://schemas.microsoft.com/office/drawing/2014/main" xmlns="" id="{00000000-0008-0000-0B00-000003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6" name="Text Box 897">
          <a:extLst>
            <a:ext uri="{FF2B5EF4-FFF2-40B4-BE49-F238E27FC236}">
              <a16:creationId xmlns:a16="http://schemas.microsoft.com/office/drawing/2014/main" xmlns="" id="{00000000-0008-0000-0B00-000004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101</xdr:row>
      <xdr:rowOff>0</xdr:rowOff>
    </xdr:from>
    <xdr:to>
      <xdr:col>3</xdr:col>
      <xdr:colOff>0</xdr:colOff>
      <xdr:row>102</xdr:row>
      <xdr:rowOff>9526</xdr:rowOff>
    </xdr:to>
    <xdr:sp macro="" textlink="">
      <xdr:nvSpPr>
        <xdr:cNvPr id="1797" name="Text Box 898">
          <a:extLst>
            <a:ext uri="{FF2B5EF4-FFF2-40B4-BE49-F238E27FC236}">
              <a16:creationId xmlns:a16="http://schemas.microsoft.com/office/drawing/2014/main" xmlns="" id="{00000000-0008-0000-0B00-000005070000}"/>
            </a:ext>
          </a:extLst>
        </xdr:cNvPr>
        <xdr:cNvSpPr txBox="1">
          <a:spLocks noChangeArrowheads="1"/>
        </xdr:cNvSpPr>
      </xdr:nvSpPr>
      <xdr:spPr bwMode="auto">
        <a:xfrm>
          <a:off x="3790950" y="34432875"/>
          <a:ext cx="609600" cy="188819"/>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798" name="Text Box 1">
          <a:extLst>
            <a:ext uri="{FF2B5EF4-FFF2-40B4-BE49-F238E27FC236}">
              <a16:creationId xmlns:a16="http://schemas.microsoft.com/office/drawing/2014/main" xmlns="" id="{00000000-0008-0000-0B00-00000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799" name="Text Box 2">
          <a:extLst>
            <a:ext uri="{FF2B5EF4-FFF2-40B4-BE49-F238E27FC236}">
              <a16:creationId xmlns:a16="http://schemas.microsoft.com/office/drawing/2014/main" xmlns="" id="{00000000-0008-0000-0B00-00000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0" name="Text Box 3">
          <a:extLst>
            <a:ext uri="{FF2B5EF4-FFF2-40B4-BE49-F238E27FC236}">
              <a16:creationId xmlns:a16="http://schemas.microsoft.com/office/drawing/2014/main" xmlns="" id="{00000000-0008-0000-0B00-00000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1" name="Text Box 4">
          <a:extLst>
            <a:ext uri="{FF2B5EF4-FFF2-40B4-BE49-F238E27FC236}">
              <a16:creationId xmlns:a16="http://schemas.microsoft.com/office/drawing/2014/main" xmlns="" id="{00000000-0008-0000-0B00-00000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2" name="Text Box 5">
          <a:extLst>
            <a:ext uri="{FF2B5EF4-FFF2-40B4-BE49-F238E27FC236}">
              <a16:creationId xmlns:a16="http://schemas.microsoft.com/office/drawing/2014/main" xmlns="" id="{00000000-0008-0000-0B00-00000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3" name="Text Box 6">
          <a:extLst>
            <a:ext uri="{FF2B5EF4-FFF2-40B4-BE49-F238E27FC236}">
              <a16:creationId xmlns:a16="http://schemas.microsoft.com/office/drawing/2014/main" xmlns="" id="{00000000-0008-0000-0B00-00000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4" name="Text Box 7">
          <a:extLst>
            <a:ext uri="{FF2B5EF4-FFF2-40B4-BE49-F238E27FC236}">
              <a16:creationId xmlns:a16="http://schemas.microsoft.com/office/drawing/2014/main" xmlns="" id="{00000000-0008-0000-0B00-00000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5" name="Text Box 8">
          <a:extLst>
            <a:ext uri="{FF2B5EF4-FFF2-40B4-BE49-F238E27FC236}">
              <a16:creationId xmlns:a16="http://schemas.microsoft.com/office/drawing/2014/main" xmlns="" id="{00000000-0008-0000-0B00-00000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6" name="Text Box 9">
          <a:extLst>
            <a:ext uri="{FF2B5EF4-FFF2-40B4-BE49-F238E27FC236}">
              <a16:creationId xmlns:a16="http://schemas.microsoft.com/office/drawing/2014/main" xmlns="" id="{00000000-0008-0000-0B00-00000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7" name="Text Box 10">
          <a:extLst>
            <a:ext uri="{FF2B5EF4-FFF2-40B4-BE49-F238E27FC236}">
              <a16:creationId xmlns:a16="http://schemas.microsoft.com/office/drawing/2014/main" xmlns="" id="{00000000-0008-0000-0B00-00000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8" name="Text Box 11">
          <a:extLst>
            <a:ext uri="{FF2B5EF4-FFF2-40B4-BE49-F238E27FC236}">
              <a16:creationId xmlns:a16="http://schemas.microsoft.com/office/drawing/2014/main" xmlns="" id="{00000000-0008-0000-0B00-00001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09" name="Text Box 12">
          <a:extLst>
            <a:ext uri="{FF2B5EF4-FFF2-40B4-BE49-F238E27FC236}">
              <a16:creationId xmlns:a16="http://schemas.microsoft.com/office/drawing/2014/main" xmlns="" id="{00000000-0008-0000-0B00-00001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0" name="Text Box 13">
          <a:extLst>
            <a:ext uri="{FF2B5EF4-FFF2-40B4-BE49-F238E27FC236}">
              <a16:creationId xmlns:a16="http://schemas.microsoft.com/office/drawing/2014/main" xmlns="" id="{00000000-0008-0000-0B00-00001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1" name="Text Box 14">
          <a:extLst>
            <a:ext uri="{FF2B5EF4-FFF2-40B4-BE49-F238E27FC236}">
              <a16:creationId xmlns:a16="http://schemas.microsoft.com/office/drawing/2014/main" xmlns="" id="{00000000-0008-0000-0B00-00001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2" name="Text Box 15">
          <a:extLst>
            <a:ext uri="{FF2B5EF4-FFF2-40B4-BE49-F238E27FC236}">
              <a16:creationId xmlns:a16="http://schemas.microsoft.com/office/drawing/2014/main" xmlns="" id="{00000000-0008-0000-0B00-00001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3" name="Text Box 16">
          <a:extLst>
            <a:ext uri="{FF2B5EF4-FFF2-40B4-BE49-F238E27FC236}">
              <a16:creationId xmlns:a16="http://schemas.microsoft.com/office/drawing/2014/main" xmlns="" id="{00000000-0008-0000-0B00-00001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4" name="Text Box 17">
          <a:extLst>
            <a:ext uri="{FF2B5EF4-FFF2-40B4-BE49-F238E27FC236}">
              <a16:creationId xmlns:a16="http://schemas.microsoft.com/office/drawing/2014/main" xmlns="" id="{00000000-0008-0000-0B00-00001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5" name="Text Box 18">
          <a:extLst>
            <a:ext uri="{FF2B5EF4-FFF2-40B4-BE49-F238E27FC236}">
              <a16:creationId xmlns:a16="http://schemas.microsoft.com/office/drawing/2014/main" xmlns="" id="{00000000-0008-0000-0B00-00001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6" name="Text Box 19">
          <a:extLst>
            <a:ext uri="{FF2B5EF4-FFF2-40B4-BE49-F238E27FC236}">
              <a16:creationId xmlns:a16="http://schemas.microsoft.com/office/drawing/2014/main" xmlns="" id="{00000000-0008-0000-0B00-00001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7" name="Text Box 20">
          <a:extLst>
            <a:ext uri="{FF2B5EF4-FFF2-40B4-BE49-F238E27FC236}">
              <a16:creationId xmlns:a16="http://schemas.microsoft.com/office/drawing/2014/main" xmlns="" id="{00000000-0008-0000-0B00-00001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8" name="Text Box 21">
          <a:extLst>
            <a:ext uri="{FF2B5EF4-FFF2-40B4-BE49-F238E27FC236}">
              <a16:creationId xmlns:a16="http://schemas.microsoft.com/office/drawing/2014/main" xmlns="" id="{00000000-0008-0000-0B00-00001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19" name="Text Box 22">
          <a:extLst>
            <a:ext uri="{FF2B5EF4-FFF2-40B4-BE49-F238E27FC236}">
              <a16:creationId xmlns:a16="http://schemas.microsoft.com/office/drawing/2014/main" xmlns="" id="{00000000-0008-0000-0B00-00001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0" name="Text Box 23">
          <a:extLst>
            <a:ext uri="{FF2B5EF4-FFF2-40B4-BE49-F238E27FC236}">
              <a16:creationId xmlns:a16="http://schemas.microsoft.com/office/drawing/2014/main" xmlns="" id="{00000000-0008-0000-0B00-00001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1" name="Text Box 24">
          <a:extLst>
            <a:ext uri="{FF2B5EF4-FFF2-40B4-BE49-F238E27FC236}">
              <a16:creationId xmlns:a16="http://schemas.microsoft.com/office/drawing/2014/main" xmlns="" id="{00000000-0008-0000-0B00-00001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2" name="Text Box 25">
          <a:extLst>
            <a:ext uri="{FF2B5EF4-FFF2-40B4-BE49-F238E27FC236}">
              <a16:creationId xmlns:a16="http://schemas.microsoft.com/office/drawing/2014/main" xmlns="" id="{00000000-0008-0000-0B00-00001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3" name="Text Box 26">
          <a:extLst>
            <a:ext uri="{FF2B5EF4-FFF2-40B4-BE49-F238E27FC236}">
              <a16:creationId xmlns:a16="http://schemas.microsoft.com/office/drawing/2014/main" xmlns="" id="{00000000-0008-0000-0B00-00001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4" name="Text Box 27">
          <a:extLst>
            <a:ext uri="{FF2B5EF4-FFF2-40B4-BE49-F238E27FC236}">
              <a16:creationId xmlns:a16="http://schemas.microsoft.com/office/drawing/2014/main" xmlns="" id="{00000000-0008-0000-0B00-00002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5" name="Text Box 28">
          <a:extLst>
            <a:ext uri="{FF2B5EF4-FFF2-40B4-BE49-F238E27FC236}">
              <a16:creationId xmlns:a16="http://schemas.microsoft.com/office/drawing/2014/main" xmlns="" id="{00000000-0008-0000-0B00-00002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6" name="Text Box 29">
          <a:extLst>
            <a:ext uri="{FF2B5EF4-FFF2-40B4-BE49-F238E27FC236}">
              <a16:creationId xmlns:a16="http://schemas.microsoft.com/office/drawing/2014/main" xmlns="" id="{00000000-0008-0000-0B00-00002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7" name="Text Box 30">
          <a:extLst>
            <a:ext uri="{FF2B5EF4-FFF2-40B4-BE49-F238E27FC236}">
              <a16:creationId xmlns:a16="http://schemas.microsoft.com/office/drawing/2014/main" xmlns="" id="{00000000-0008-0000-0B00-00002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8" name="Text Box 31">
          <a:extLst>
            <a:ext uri="{FF2B5EF4-FFF2-40B4-BE49-F238E27FC236}">
              <a16:creationId xmlns:a16="http://schemas.microsoft.com/office/drawing/2014/main" xmlns="" id="{00000000-0008-0000-0B00-00002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29" name="Text Box 32">
          <a:extLst>
            <a:ext uri="{FF2B5EF4-FFF2-40B4-BE49-F238E27FC236}">
              <a16:creationId xmlns:a16="http://schemas.microsoft.com/office/drawing/2014/main" xmlns="" id="{00000000-0008-0000-0B00-00002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0" name="Text Box 33">
          <a:extLst>
            <a:ext uri="{FF2B5EF4-FFF2-40B4-BE49-F238E27FC236}">
              <a16:creationId xmlns:a16="http://schemas.microsoft.com/office/drawing/2014/main" xmlns="" id="{00000000-0008-0000-0B00-00002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1" name="Text Box 34">
          <a:extLst>
            <a:ext uri="{FF2B5EF4-FFF2-40B4-BE49-F238E27FC236}">
              <a16:creationId xmlns:a16="http://schemas.microsoft.com/office/drawing/2014/main" xmlns="" id="{00000000-0008-0000-0B00-00002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2" name="Text Box 35">
          <a:extLst>
            <a:ext uri="{FF2B5EF4-FFF2-40B4-BE49-F238E27FC236}">
              <a16:creationId xmlns:a16="http://schemas.microsoft.com/office/drawing/2014/main" xmlns="" id="{00000000-0008-0000-0B00-00002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3" name="Text Box 36">
          <a:extLst>
            <a:ext uri="{FF2B5EF4-FFF2-40B4-BE49-F238E27FC236}">
              <a16:creationId xmlns:a16="http://schemas.microsoft.com/office/drawing/2014/main" xmlns="" id="{00000000-0008-0000-0B00-00002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4" name="Text Box 37">
          <a:extLst>
            <a:ext uri="{FF2B5EF4-FFF2-40B4-BE49-F238E27FC236}">
              <a16:creationId xmlns:a16="http://schemas.microsoft.com/office/drawing/2014/main" xmlns="" id="{00000000-0008-0000-0B00-00002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5" name="Text Box 38">
          <a:extLst>
            <a:ext uri="{FF2B5EF4-FFF2-40B4-BE49-F238E27FC236}">
              <a16:creationId xmlns:a16="http://schemas.microsoft.com/office/drawing/2014/main" xmlns="" id="{00000000-0008-0000-0B00-00002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6" name="Text Box 39">
          <a:extLst>
            <a:ext uri="{FF2B5EF4-FFF2-40B4-BE49-F238E27FC236}">
              <a16:creationId xmlns:a16="http://schemas.microsoft.com/office/drawing/2014/main" xmlns="" id="{00000000-0008-0000-0B00-00002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7" name="Text Box 40">
          <a:extLst>
            <a:ext uri="{FF2B5EF4-FFF2-40B4-BE49-F238E27FC236}">
              <a16:creationId xmlns:a16="http://schemas.microsoft.com/office/drawing/2014/main" xmlns="" id="{00000000-0008-0000-0B00-00002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8" name="Text Box 41">
          <a:extLst>
            <a:ext uri="{FF2B5EF4-FFF2-40B4-BE49-F238E27FC236}">
              <a16:creationId xmlns:a16="http://schemas.microsoft.com/office/drawing/2014/main" xmlns="" id="{00000000-0008-0000-0B00-00002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39" name="Text Box 42">
          <a:extLst>
            <a:ext uri="{FF2B5EF4-FFF2-40B4-BE49-F238E27FC236}">
              <a16:creationId xmlns:a16="http://schemas.microsoft.com/office/drawing/2014/main" xmlns="" id="{00000000-0008-0000-0B00-00002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0" name="Text Box 43">
          <a:extLst>
            <a:ext uri="{FF2B5EF4-FFF2-40B4-BE49-F238E27FC236}">
              <a16:creationId xmlns:a16="http://schemas.microsoft.com/office/drawing/2014/main" xmlns="" id="{00000000-0008-0000-0B00-00003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1" name="Text Box 44">
          <a:extLst>
            <a:ext uri="{FF2B5EF4-FFF2-40B4-BE49-F238E27FC236}">
              <a16:creationId xmlns:a16="http://schemas.microsoft.com/office/drawing/2014/main" xmlns="" id="{00000000-0008-0000-0B00-00003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2" name="Text Box 45">
          <a:extLst>
            <a:ext uri="{FF2B5EF4-FFF2-40B4-BE49-F238E27FC236}">
              <a16:creationId xmlns:a16="http://schemas.microsoft.com/office/drawing/2014/main" xmlns="" id="{00000000-0008-0000-0B00-00003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3" name="Text Box 46">
          <a:extLst>
            <a:ext uri="{FF2B5EF4-FFF2-40B4-BE49-F238E27FC236}">
              <a16:creationId xmlns:a16="http://schemas.microsoft.com/office/drawing/2014/main" xmlns="" id="{00000000-0008-0000-0B00-00003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4" name="Text Box 47">
          <a:extLst>
            <a:ext uri="{FF2B5EF4-FFF2-40B4-BE49-F238E27FC236}">
              <a16:creationId xmlns:a16="http://schemas.microsoft.com/office/drawing/2014/main" xmlns="" id="{00000000-0008-0000-0B00-00003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5" name="Text Box 48">
          <a:extLst>
            <a:ext uri="{FF2B5EF4-FFF2-40B4-BE49-F238E27FC236}">
              <a16:creationId xmlns:a16="http://schemas.microsoft.com/office/drawing/2014/main" xmlns="" id="{00000000-0008-0000-0B00-00003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6" name="Text Box 49">
          <a:extLst>
            <a:ext uri="{FF2B5EF4-FFF2-40B4-BE49-F238E27FC236}">
              <a16:creationId xmlns:a16="http://schemas.microsoft.com/office/drawing/2014/main" xmlns="" id="{00000000-0008-0000-0B00-00003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7" name="Text Box 50">
          <a:extLst>
            <a:ext uri="{FF2B5EF4-FFF2-40B4-BE49-F238E27FC236}">
              <a16:creationId xmlns:a16="http://schemas.microsoft.com/office/drawing/2014/main" xmlns="" id="{00000000-0008-0000-0B00-00003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8" name="Text Box 51">
          <a:extLst>
            <a:ext uri="{FF2B5EF4-FFF2-40B4-BE49-F238E27FC236}">
              <a16:creationId xmlns:a16="http://schemas.microsoft.com/office/drawing/2014/main" xmlns="" id="{00000000-0008-0000-0B00-00003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49" name="Text Box 52">
          <a:extLst>
            <a:ext uri="{FF2B5EF4-FFF2-40B4-BE49-F238E27FC236}">
              <a16:creationId xmlns:a16="http://schemas.microsoft.com/office/drawing/2014/main" xmlns="" id="{00000000-0008-0000-0B00-00003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0" name="Text Box 53">
          <a:extLst>
            <a:ext uri="{FF2B5EF4-FFF2-40B4-BE49-F238E27FC236}">
              <a16:creationId xmlns:a16="http://schemas.microsoft.com/office/drawing/2014/main" xmlns="" id="{00000000-0008-0000-0B00-00003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1" name="Text Box 54">
          <a:extLst>
            <a:ext uri="{FF2B5EF4-FFF2-40B4-BE49-F238E27FC236}">
              <a16:creationId xmlns:a16="http://schemas.microsoft.com/office/drawing/2014/main" xmlns="" id="{00000000-0008-0000-0B00-00003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2" name="Text Box 55">
          <a:extLst>
            <a:ext uri="{FF2B5EF4-FFF2-40B4-BE49-F238E27FC236}">
              <a16:creationId xmlns:a16="http://schemas.microsoft.com/office/drawing/2014/main" xmlns="" id="{00000000-0008-0000-0B00-00003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3" name="Text Box 56">
          <a:extLst>
            <a:ext uri="{FF2B5EF4-FFF2-40B4-BE49-F238E27FC236}">
              <a16:creationId xmlns:a16="http://schemas.microsoft.com/office/drawing/2014/main" xmlns="" id="{00000000-0008-0000-0B00-00003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4" name="Text Box 57">
          <a:extLst>
            <a:ext uri="{FF2B5EF4-FFF2-40B4-BE49-F238E27FC236}">
              <a16:creationId xmlns:a16="http://schemas.microsoft.com/office/drawing/2014/main" xmlns="" id="{00000000-0008-0000-0B00-00003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5" name="Text Box 58">
          <a:extLst>
            <a:ext uri="{FF2B5EF4-FFF2-40B4-BE49-F238E27FC236}">
              <a16:creationId xmlns:a16="http://schemas.microsoft.com/office/drawing/2014/main" xmlns="" id="{00000000-0008-0000-0B00-00003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6" name="Text Box 59">
          <a:extLst>
            <a:ext uri="{FF2B5EF4-FFF2-40B4-BE49-F238E27FC236}">
              <a16:creationId xmlns:a16="http://schemas.microsoft.com/office/drawing/2014/main" xmlns="" id="{00000000-0008-0000-0B00-00004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7" name="Text Box 60">
          <a:extLst>
            <a:ext uri="{FF2B5EF4-FFF2-40B4-BE49-F238E27FC236}">
              <a16:creationId xmlns:a16="http://schemas.microsoft.com/office/drawing/2014/main" xmlns="" id="{00000000-0008-0000-0B00-00004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8" name="Text Box 61">
          <a:extLst>
            <a:ext uri="{FF2B5EF4-FFF2-40B4-BE49-F238E27FC236}">
              <a16:creationId xmlns:a16="http://schemas.microsoft.com/office/drawing/2014/main" xmlns="" id="{00000000-0008-0000-0B00-00004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59" name="Text Box 62">
          <a:extLst>
            <a:ext uri="{FF2B5EF4-FFF2-40B4-BE49-F238E27FC236}">
              <a16:creationId xmlns:a16="http://schemas.microsoft.com/office/drawing/2014/main" xmlns="" id="{00000000-0008-0000-0B00-00004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0" name="Text Box 63">
          <a:extLst>
            <a:ext uri="{FF2B5EF4-FFF2-40B4-BE49-F238E27FC236}">
              <a16:creationId xmlns:a16="http://schemas.microsoft.com/office/drawing/2014/main" xmlns="" id="{00000000-0008-0000-0B00-00004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1" name="Text Box 64">
          <a:extLst>
            <a:ext uri="{FF2B5EF4-FFF2-40B4-BE49-F238E27FC236}">
              <a16:creationId xmlns:a16="http://schemas.microsoft.com/office/drawing/2014/main" xmlns="" id="{00000000-0008-0000-0B00-00004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2" name="Text Box 65">
          <a:extLst>
            <a:ext uri="{FF2B5EF4-FFF2-40B4-BE49-F238E27FC236}">
              <a16:creationId xmlns:a16="http://schemas.microsoft.com/office/drawing/2014/main" xmlns="" id="{00000000-0008-0000-0B00-00004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3" name="Text Box 66">
          <a:extLst>
            <a:ext uri="{FF2B5EF4-FFF2-40B4-BE49-F238E27FC236}">
              <a16:creationId xmlns:a16="http://schemas.microsoft.com/office/drawing/2014/main" xmlns="" id="{00000000-0008-0000-0B00-00004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4" name="Text Box 67">
          <a:extLst>
            <a:ext uri="{FF2B5EF4-FFF2-40B4-BE49-F238E27FC236}">
              <a16:creationId xmlns:a16="http://schemas.microsoft.com/office/drawing/2014/main" xmlns="" id="{00000000-0008-0000-0B00-00004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5" name="Text Box 68">
          <a:extLst>
            <a:ext uri="{FF2B5EF4-FFF2-40B4-BE49-F238E27FC236}">
              <a16:creationId xmlns:a16="http://schemas.microsoft.com/office/drawing/2014/main" xmlns="" id="{00000000-0008-0000-0B00-00004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6" name="Text Box 69">
          <a:extLst>
            <a:ext uri="{FF2B5EF4-FFF2-40B4-BE49-F238E27FC236}">
              <a16:creationId xmlns:a16="http://schemas.microsoft.com/office/drawing/2014/main" xmlns="" id="{00000000-0008-0000-0B00-00004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7" name="Text Box 70">
          <a:extLst>
            <a:ext uri="{FF2B5EF4-FFF2-40B4-BE49-F238E27FC236}">
              <a16:creationId xmlns:a16="http://schemas.microsoft.com/office/drawing/2014/main" xmlns="" id="{00000000-0008-0000-0B00-00004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8" name="Text Box 71">
          <a:extLst>
            <a:ext uri="{FF2B5EF4-FFF2-40B4-BE49-F238E27FC236}">
              <a16:creationId xmlns:a16="http://schemas.microsoft.com/office/drawing/2014/main" xmlns="" id="{00000000-0008-0000-0B00-00004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69" name="Text Box 72">
          <a:extLst>
            <a:ext uri="{FF2B5EF4-FFF2-40B4-BE49-F238E27FC236}">
              <a16:creationId xmlns:a16="http://schemas.microsoft.com/office/drawing/2014/main" xmlns="" id="{00000000-0008-0000-0B00-00004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0" name="Text Box 73">
          <a:extLst>
            <a:ext uri="{FF2B5EF4-FFF2-40B4-BE49-F238E27FC236}">
              <a16:creationId xmlns:a16="http://schemas.microsoft.com/office/drawing/2014/main" xmlns="" id="{00000000-0008-0000-0B00-00004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1" name="Text Box 74">
          <a:extLst>
            <a:ext uri="{FF2B5EF4-FFF2-40B4-BE49-F238E27FC236}">
              <a16:creationId xmlns:a16="http://schemas.microsoft.com/office/drawing/2014/main" xmlns="" id="{00000000-0008-0000-0B00-00004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2" name="Text Box 75">
          <a:extLst>
            <a:ext uri="{FF2B5EF4-FFF2-40B4-BE49-F238E27FC236}">
              <a16:creationId xmlns:a16="http://schemas.microsoft.com/office/drawing/2014/main" xmlns="" id="{00000000-0008-0000-0B00-00005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3" name="Text Box 76">
          <a:extLst>
            <a:ext uri="{FF2B5EF4-FFF2-40B4-BE49-F238E27FC236}">
              <a16:creationId xmlns:a16="http://schemas.microsoft.com/office/drawing/2014/main" xmlns="" id="{00000000-0008-0000-0B00-00005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4" name="Text Box 77">
          <a:extLst>
            <a:ext uri="{FF2B5EF4-FFF2-40B4-BE49-F238E27FC236}">
              <a16:creationId xmlns:a16="http://schemas.microsoft.com/office/drawing/2014/main" xmlns="" id="{00000000-0008-0000-0B00-00005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5" name="Text Box 78">
          <a:extLst>
            <a:ext uri="{FF2B5EF4-FFF2-40B4-BE49-F238E27FC236}">
              <a16:creationId xmlns:a16="http://schemas.microsoft.com/office/drawing/2014/main" xmlns="" id="{00000000-0008-0000-0B00-00005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6" name="Text Box 79">
          <a:extLst>
            <a:ext uri="{FF2B5EF4-FFF2-40B4-BE49-F238E27FC236}">
              <a16:creationId xmlns:a16="http://schemas.microsoft.com/office/drawing/2014/main" xmlns="" id="{00000000-0008-0000-0B00-00005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7" name="Text Box 80">
          <a:extLst>
            <a:ext uri="{FF2B5EF4-FFF2-40B4-BE49-F238E27FC236}">
              <a16:creationId xmlns:a16="http://schemas.microsoft.com/office/drawing/2014/main" xmlns="" id="{00000000-0008-0000-0B00-00005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8" name="Text Box 81">
          <a:extLst>
            <a:ext uri="{FF2B5EF4-FFF2-40B4-BE49-F238E27FC236}">
              <a16:creationId xmlns:a16="http://schemas.microsoft.com/office/drawing/2014/main" xmlns="" id="{00000000-0008-0000-0B00-00005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79" name="Text Box 82">
          <a:extLst>
            <a:ext uri="{FF2B5EF4-FFF2-40B4-BE49-F238E27FC236}">
              <a16:creationId xmlns:a16="http://schemas.microsoft.com/office/drawing/2014/main" xmlns="" id="{00000000-0008-0000-0B00-00005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0" name="Text Box 83">
          <a:extLst>
            <a:ext uri="{FF2B5EF4-FFF2-40B4-BE49-F238E27FC236}">
              <a16:creationId xmlns:a16="http://schemas.microsoft.com/office/drawing/2014/main" xmlns="" id="{00000000-0008-0000-0B00-00005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1" name="Text Box 84">
          <a:extLst>
            <a:ext uri="{FF2B5EF4-FFF2-40B4-BE49-F238E27FC236}">
              <a16:creationId xmlns:a16="http://schemas.microsoft.com/office/drawing/2014/main" xmlns="" id="{00000000-0008-0000-0B00-00005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2" name="Text Box 85">
          <a:extLst>
            <a:ext uri="{FF2B5EF4-FFF2-40B4-BE49-F238E27FC236}">
              <a16:creationId xmlns:a16="http://schemas.microsoft.com/office/drawing/2014/main" xmlns="" id="{00000000-0008-0000-0B00-00005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3" name="Text Box 86">
          <a:extLst>
            <a:ext uri="{FF2B5EF4-FFF2-40B4-BE49-F238E27FC236}">
              <a16:creationId xmlns:a16="http://schemas.microsoft.com/office/drawing/2014/main" xmlns="" id="{00000000-0008-0000-0B00-00005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4" name="Text Box 87">
          <a:extLst>
            <a:ext uri="{FF2B5EF4-FFF2-40B4-BE49-F238E27FC236}">
              <a16:creationId xmlns:a16="http://schemas.microsoft.com/office/drawing/2014/main" xmlns="" id="{00000000-0008-0000-0B00-00005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5" name="Text Box 88">
          <a:extLst>
            <a:ext uri="{FF2B5EF4-FFF2-40B4-BE49-F238E27FC236}">
              <a16:creationId xmlns:a16="http://schemas.microsoft.com/office/drawing/2014/main" xmlns="" id="{00000000-0008-0000-0B00-00005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6" name="Text Box 89">
          <a:extLst>
            <a:ext uri="{FF2B5EF4-FFF2-40B4-BE49-F238E27FC236}">
              <a16:creationId xmlns:a16="http://schemas.microsoft.com/office/drawing/2014/main" xmlns="" id="{00000000-0008-0000-0B00-00005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7" name="Text Box 90">
          <a:extLst>
            <a:ext uri="{FF2B5EF4-FFF2-40B4-BE49-F238E27FC236}">
              <a16:creationId xmlns:a16="http://schemas.microsoft.com/office/drawing/2014/main" xmlns="" id="{00000000-0008-0000-0B00-00005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8" name="Text Box 91">
          <a:extLst>
            <a:ext uri="{FF2B5EF4-FFF2-40B4-BE49-F238E27FC236}">
              <a16:creationId xmlns:a16="http://schemas.microsoft.com/office/drawing/2014/main" xmlns="" id="{00000000-0008-0000-0B00-00006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89" name="Text Box 92">
          <a:extLst>
            <a:ext uri="{FF2B5EF4-FFF2-40B4-BE49-F238E27FC236}">
              <a16:creationId xmlns:a16="http://schemas.microsoft.com/office/drawing/2014/main" xmlns="" id="{00000000-0008-0000-0B00-00006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0" name="Text Box 93">
          <a:extLst>
            <a:ext uri="{FF2B5EF4-FFF2-40B4-BE49-F238E27FC236}">
              <a16:creationId xmlns:a16="http://schemas.microsoft.com/office/drawing/2014/main" xmlns="" id="{00000000-0008-0000-0B00-00006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1" name="Text Box 94">
          <a:extLst>
            <a:ext uri="{FF2B5EF4-FFF2-40B4-BE49-F238E27FC236}">
              <a16:creationId xmlns:a16="http://schemas.microsoft.com/office/drawing/2014/main" xmlns="" id="{00000000-0008-0000-0B00-00006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2" name="Text Box 95">
          <a:extLst>
            <a:ext uri="{FF2B5EF4-FFF2-40B4-BE49-F238E27FC236}">
              <a16:creationId xmlns:a16="http://schemas.microsoft.com/office/drawing/2014/main" xmlns="" id="{00000000-0008-0000-0B00-00006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3" name="Text Box 96">
          <a:extLst>
            <a:ext uri="{FF2B5EF4-FFF2-40B4-BE49-F238E27FC236}">
              <a16:creationId xmlns:a16="http://schemas.microsoft.com/office/drawing/2014/main" xmlns="" id="{00000000-0008-0000-0B00-00006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4" name="Text Box 97">
          <a:extLst>
            <a:ext uri="{FF2B5EF4-FFF2-40B4-BE49-F238E27FC236}">
              <a16:creationId xmlns:a16="http://schemas.microsoft.com/office/drawing/2014/main" xmlns="" id="{00000000-0008-0000-0B00-00006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5" name="Text Box 98">
          <a:extLst>
            <a:ext uri="{FF2B5EF4-FFF2-40B4-BE49-F238E27FC236}">
              <a16:creationId xmlns:a16="http://schemas.microsoft.com/office/drawing/2014/main" xmlns="" id="{00000000-0008-0000-0B00-00006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6" name="Text Box 99">
          <a:extLst>
            <a:ext uri="{FF2B5EF4-FFF2-40B4-BE49-F238E27FC236}">
              <a16:creationId xmlns:a16="http://schemas.microsoft.com/office/drawing/2014/main" xmlns="" id="{00000000-0008-0000-0B00-00006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7" name="Text Box 100">
          <a:extLst>
            <a:ext uri="{FF2B5EF4-FFF2-40B4-BE49-F238E27FC236}">
              <a16:creationId xmlns:a16="http://schemas.microsoft.com/office/drawing/2014/main" xmlns="" id="{00000000-0008-0000-0B00-00006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8" name="Text Box 101">
          <a:extLst>
            <a:ext uri="{FF2B5EF4-FFF2-40B4-BE49-F238E27FC236}">
              <a16:creationId xmlns:a16="http://schemas.microsoft.com/office/drawing/2014/main" xmlns="" id="{00000000-0008-0000-0B00-00006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899" name="Text Box 102">
          <a:extLst>
            <a:ext uri="{FF2B5EF4-FFF2-40B4-BE49-F238E27FC236}">
              <a16:creationId xmlns:a16="http://schemas.microsoft.com/office/drawing/2014/main" xmlns="" id="{00000000-0008-0000-0B00-00006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0" name="Text Box 103">
          <a:extLst>
            <a:ext uri="{FF2B5EF4-FFF2-40B4-BE49-F238E27FC236}">
              <a16:creationId xmlns:a16="http://schemas.microsoft.com/office/drawing/2014/main" xmlns="" id="{00000000-0008-0000-0B00-00006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1" name="Text Box 104">
          <a:extLst>
            <a:ext uri="{FF2B5EF4-FFF2-40B4-BE49-F238E27FC236}">
              <a16:creationId xmlns:a16="http://schemas.microsoft.com/office/drawing/2014/main" xmlns="" id="{00000000-0008-0000-0B00-00006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2" name="Text Box 105">
          <a:extLst>
            <a:ext uri="{FF2B5EF4-FFF2-40B4-BE49-F238E27FC236}">
              <a16:creationId xmlns:a16="http://schemas.microsoft.com/office/drawing/2014/main" xmlns="" id="{00000000-0008-0000-0B00-00006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3" name="Text Box 106">
          <a:extLst>
            <a:ext uri="{FF2B5EF4-FFF2-40B4-BE49-F238E27FC236}">
              <a16:creationId xmlns:a16="http://schemas.microsoft.com/office/drawing/2014/main" xmlns="" id="{00000000-0008-0000-0B00-00006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4" name="Text Box 107">
          <a:extLst>
            <a:ext uri="{FF2B5EF4-FFF2-40B4-BE49-F238E27FC236}">
              <a16:creationId xmlns:a16="http://schemas.microsoft.com/office/drawing/2014/main" xmlns="" id="{00000000-0008-0000-0B00-00007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5" name="Text Box 108">
          <a:extLst>
            <a:ext uri="{FF2B5EF4-FFF2-40B4-BE49-F238E27FC236}">
              <a16:creationId xmlns:a16="http://schemas.microsoft.com/office/drawing/2014/main" xmlns="" id="{00000000-0008-0000-0B00-00007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6" name="Text Box 109">
          <a:extLst>
            <a:ext uri="{FF2B5EF4-FFF2-40B4-BE49-F238E27FC236}">
              <a16:creationId xmlns:a16="http://schemas.microsoft.com/office/drawing/2014/main" xmlns="" id="{00000000-0008-0000-0B00-00007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7" name="Text Box 110">
          <a:extLst>
            <a:ext uri="{FF2B5EF4-FFF2-40B4-BE49-F238E27FC236}">
              <a16:creationId xmlns:a16="http://schemas.microsoft.com/office/drawing/2014/main" xmlns="" id="{00000000-0008-0000-0B00-00007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8" name="Text Box 111">
          <a:extLst>
            <a:ext uri="{FF2B5EF4-FFF2-40B4-BE49-F238E27FC236}">
              <a16:creationId xmlns:a16="http://schemas.microsoft.com/office/drawing/2014/main" xmlns="" id="{00000000-0008-0000-0B00-00007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09" name="Text Box 112">
          <a:extLst>
            <a:ext uri="{FF2B5EF4-FFF2-40B4-BE49-F238E27FC236}">
              <a16:creationId xmlns:a16="http://schemas.microsoft.com/office/drawing/2014/main" xmlns="" id="{00000000-0008-0000-0B00-00007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0" name="Text Box 113">
          <a:extLst>
            <a:ext uri="{FF2B5EF4-FFF2-40B4-BE49-F238E27FC236}">
              <a16:creationId xmlns:a16="http://schemas.microsoft.com/office/drawing/2014/main" xmlns="" id="{00000000-0008-0000-0B00-00007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1" name="Text Box 114">
          <a:extLst>
            <a:ext uri="{FF2B5EF4-FFF2-40B4-BE49-F238E27FC236}">
              <a16:creationId xmlns:a16="http://schemas.microsoft.com/office/drawing/2014/main" xmlns="" id="{00000000-0008-0000-0B00-00007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2" name="Text Box 115">
          <a:extLst>
            <a:ext uri="{FF2B5EF4-FFF2-40B4-BE49-F238E27FC236}">
              <a16:creationId xmlns:a16="http://schemas.microsoft.com/office/drawing/2014/main" xmlns="" id="{00000000-0008-0000-0B00-00007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3" name="Text Box 116">
          <a:extLst>
            <a:ext uri="{FF2B5EF4-FFF2-40B4-BE49-F238E27FC236}">
              <a16:creationId xmlns:a16="http://schemas.microsoft.com/office/drawing/2014/main" xmlns="" id="{00000000-0008-0000-0B00-00007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4" name="Text Box 117">
          <a:extLst>
            <a:ext uri="{FF2B5EF4-FFF2-40B4-BE49-F238E27FC236}">
              <a16:creationId xmlns:a16="http://schemas.microsoft.com/office/drawing/2014/main" xmlns="" id="{00000000-0008-0000-0B00-00007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5" name="Text Box 118">
          <a:extLst>
            <a:ext uri="{FF2B5EF4-FFF2-40B4-BE49-F238E27FC236}">
              <a16:creationId xmlns:a16="http://schemas.microsoft.com/office/drawing/2014/main" xmlns="" id="{00000000-0008-0000-0B00-00007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6" name="Text Box 119">
          <a:extLst>
            <a:ext uri="{FF2B5EF4-FFF2-40B4-BE49-F238E27FC236}">
              <a16:creationId xmlns:a16="http://schemas.microsoft.com/office/drawing/2014/main" xmlns="" id="{00000000-0008-0000-0B00-00007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7" name="Text Box 120">
          <a:extLst>
            <a:ext uri="{FF2B5EF4-FFF2-40B4-BE49-F238E27FC236}">
              <a16:creationId xmlns:a16="http://schemas.microsoft.com/office/drawing/2014/main" xmlns="" id="{00000000-0008-0000-0B00-00007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8" name="Text Box 121">
          <a:extLst>
            <a:ext uri="{FF2B5EF4-FFF2-40B4-BE49-F238E27FC236}">
              <a16:creationId xmlns:a16="http://schemas.microsoft.com/office/drawing/2014/main" xmlns="" id="{00000000-0008-0000-0B00-00007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19" name="Text Box 122">
          <a:extLst>
            <a:ext uri="{FF2B5EF4-FFF2-40B4-BE49-F238E27FC236}">
              <a16:creationId xmlns:a16="http://schemas.microsoft.com/office/drawing/2014/main" xmlns="" id="{00000000-0008-0000-0B00-00007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0" name="Text Box 123">
          <a:extLst>
            <a:ext uri="{FF2B5EF4-FFF2-40B4-BE49-F238E27FC236}">
              <a16:creationId xmlns:a16="http://schemas.microsoft.com/office/drawing/2014/main" xmlns="" id="{00000000-0008-0000-0B00-00008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1" name="Text Box 124">
          <a:extLst>
            <a:ext uri="{FF2B5EF4-FFF2-40B4-BE49-F238E27FC236}">
              <a16:creationId xmlns:a16="http://schemas.microsoft.com/office/drawing/2014/main" xmlns="" id="{00000000-0008-0000-0B00-00008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2" name="Text Box 125">
          <a:extLst>
            <a:ext uri="{FF2B5EF4-FFF2-40B4-BE49-F238E27FC236}">
              <a16:creationId xmlns:a16="http://schemas.microsoft.com/office/drawing/2014/main" xmlns="" id="{00000000-0008-0000-0B00-00008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3" name="Text Box 126">
          <a:extLst>
            <a:ext uri="{FF2B5EF4-FFF2-40B4-BE49-F238E27FC236}">
              <a16:creationId xmlns:a16="http://schemas.microsoft.com/office/drawing/2014/main" xmlns="" id="{00000000-0008-0000-0B00-00008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4" name="Text Box 127">
          <a:extLst>
            <a:ext uri="{FF2B5EF4-FFF2-40B4-BE49-F238E27FC236}">
              <a16:creationId xmlns:a16="http://schemas.microsoft.com/office/drawing/2014/main" xmlns="" id="{00000000-0008-0000-0B00-00008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5" name="Text Box 128">
          <a:extLst>
            <a:ext uri="{FF2B5EF4-FFF2-40B4-BE49-F238E27FC236}">
              <a16:creationId xmlns:a16="http://schemas.microsoft.com/office/drawing/2014/main" xmlns="" id="{00000000-0008-0000-0B00-00008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6" name="Text Box 129">
          <a:extLst>
            <a:ext uri="{FF2B5EF4-FFF2-40B4-BE49-F238E27FC236}">
              <a16:creationId xmlns:a16="http://schemas.microsoft.com/office/drawing/2014/main" xmlns="" id="{00000000-0008-0000-0B00-00008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7" name="Text Box 130">
          <a:extLst>
            <a:ext uri="{FF2B5EF4-FFF2-40B4-BE49-F238E27FC236}">
              <a16:creationId xmlns:a16="http://schemas.microsoft.com/office/drawing/2014/main" xmlns="" id="{00000000-0008-0000-0B00-00008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8" name="Text Box 131">
          <a:extLst>
            <a:ext uri="{FF2B5EF4-FFF2-40B4-BE49-F238E27FC236}">
              <a16:creationId xmlns:a16="http://schemas.microsoft.com/office/drawing/2014/main" xmlns="" id="{00000000-0008-0000-0B00-00008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29" name="Text Box 132">
          <a:extLst>
            <a:ext uri="{FF2B5EF4-FFF2-40B4-BE49-F238E27FC236}">
              <a16:creationId xmlns:a16="http://schemas.microsoft.com/office/drawing/2014/main" xmlns="" id="{00000000-0008-0000-0B00-00008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0" name="Text Box 133">
          <a:extLst>
            <a:ext uri="{FF2B5EF4-FFF2-40B4-BE49-F238E27FC236}">
              <a16:creationId xmlns:a16="http://schemas.microsoft.com/office/drawing/2014/main" xmlns="" id="{00000000-0008-0000-0B00-00008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1" name="Text Box 134">
          <a:extLst>
            <a:ext uri="{FF2B5EF4-FFF2-40B4-BE49-F238E27FC236}">
              <a16:creationId xmlns:a16="http://schemas.microsoft.com/office/drawing/2014/main" xmlns="" id="{00000000-0008-0000-0B00-00008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2" name="Text Box 135">
          <a:extLst>
            <a:ext uri="{FF2B5EF4-FFF2-40B4-BE49-F238E27FC236}">
              <a16:creationId xmlns:a16="http://schemas.microsoft.com/office/drawing/2014/main" xmlns="" id="{00000000-0008-0000-0B00-00008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3" name="Text Box 136">
          <a:extLst>
            <a:ext uri="{FF2B5EF4-FFF2-40B4-BE49-F238E27FC236}">
              <a16:creationId xmlns:a16="http://schemas.microsoft.com/office/drawing/2014/main" xmlns="" id="{00000000-0008-0000-0B00-00008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4" name="Text Box 137">
          <a:extLst>
            <a:ext uri="{FF2B5EF4-FFF2-40B4-BE49-F238E27FC236}">
              <a16:creationId xmlns:a16="http://schemas.microsoft.com/office/drawing/2014/main" xmlns="" id="{00000000-0008-0000-0B00-00008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5" name="Text Box 138">
          <a:extLst>
            <a:ext uri="{FF2B5EF4-FFF2-40B4-BE49-F238E27FC236}">
              <a16:creationId xmlns:a16="http://schemas.microsoft.com/office/drawing/2014/main" xmlns="" id="{00000000-0008-0000-0B00-00008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6" name="Text Box 139">
          <a:extLst>
            <a:ext uri="{FF2B5EF4-FFF2-40B4-BE49-F238E27FC236}">
              <a16:creationId xmlns:a16="http://schemas.microsoft.com/office/drawing/2014/main" xmlns="" id="{00000000-0008-0000-0B00-00009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7" name="Text Box 140">
          <a:extLst>
            <a:ext uri="{FF2B5EF4-FFF2-40B4-BE49-F238E27FC236}">
              <a16:creationId xmlns:a16="http://schemas.microsoft.com/office/drawing/2014/main" xmlns="" id="{00000000-0008-0000-0B00-00009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8" name="Text Box 141">
          <a:extLst>
            <a:ext uri="{FF2B5EF4-FFF2-40B4-BE49-F238E27FC236}">
              <a16:creationId xmlns:a16="http://schemas.microsoft.com/office/drawing/2014/main" xmlns="" id="{00000000-0008-0000-0B00-00009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39" name="Text Box 142">
          <a:extLst>
            <a:ext uri="{FF2B5EF4-FFF2-40B4-BE49-F238E27FC236}">
              <a16:creationId xmlns:a16="http://schemas.microsoft.com/office/drawing/2014/main" xmlns="" id="{00000000-0008-0000-0B00-00009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0" name="Text Box 143">
          <a:extLst>
            <a:ext uri="{FF2B5EF4-FFF2-40B4-BE49-F238E27FC236}">
              <a16:creationId xmlns:a16="http://schemas.microsoft.com/office/drawing/2014/main" xmlns="" id="{00000000-0008-0000-0B00-00009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1" name="Text Box 144">
          <a:extLst>
            <a:ext uri="{FF2B5EF4-FFF2-40B4-BE49-F238E27FC236}">
              <a16:creationId xmlns:a16="http://schemas.microsoft.com/office/drawing/2014/main" xmlns="" id="{00000000-0008-0000-0B00-00009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2" name="Text Box 145">
          <a:extLst>
            <a:ext uri="{FF2B5EF4-FFF2-40B4-BE49-F238E27FC236}">
              <a16:creationId xmlns:a16="http://schemas.microsoft.com/office/drawing/2014/main" xmlns="" id="{00000000-0008-0000-0B00-00009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3" name="Text Box 146">
          <a:extLst>
            <a:ext uri="{FF2B5EF4-FFF2-40B4-BE49-F238E27FC236}">
              <a16:creationId xmlns:a16="http://schemas.microsoft.com/office/drawing/2014/main" xmlns="" id="{00000000-0008-0000-0B00-00009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4" name="Text Box 147">
          <a:extLst>
            <a:ext uri="{FF2B5EF4-FFF2-40B4-BE49-F238E27FC236}">
              <a16:creationId xmlns:a16="http://schemas.microsoft.com/office/drawing/2014/main" xmlns="" id="{00000000-0008-0000-0B00-00009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5" name="Text Box 148">
          <a:extLst>
            <a:ext uri="{FF2B5EF4-FFF2-40B4-BE49-F238E27FC236}">
              <a16:creationId xmlns:a16="http://schemas.microsoft.com/office/drawing/2014/main" xmlns="" id="{00000000-0008-0000-0B00-00009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6" name="Text Box 149">
          <a:extLst>
            <a:ext uri="{FF2B5EF4-FFF2-40B4-BE49-F238E27FC236}">
              <a16:creationId xmlns:a16="http://schemas.microsoft.com/office/drawing/2014/main" xmlns="" id="{00000000-0008-0000-0B00-00009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7" name="Text Box 150">
          <a:extLst>
            <a:ext uri="{FF2B5EF4-FFF2-40B4-BE49-F238E27FC236}">
              <a16:creationId xmlns:a16="http://schemas.microsoft.com/office/drawing/2014/main" xmlns="" id="{00000000-0008-0000-0B00-00009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8" name="Text Box 151">
          <a:extLst>
            <a:ext uri="{FF2B5EF4-FFF2-40B4-BE49-F238E27FC236}">
              <a16:creationId xmlns:a16="http://schemas.microsoft.com/office/drawing/2014/main" xmlns="" id="{00000000-0008-0000-0B00-00009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49" name="Text Box 152">
          <a:extLst>
            <a:ext uri="{FF2B5EF4-FFF2-40B4-BE49-F238E27FC236}">
              <a16:creationId xmlns:a16="http://schemas.microsoft.com/office/drawing/2014/main" xmlns="" id="{00000000-0008-0000-0B00-00009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0" name="Text Box 153">
          <a:extLst>
            <a:ext uri="{FF2B5EF4-FFF2-40B4-BE49-F238E27FC236}">
              <a16:creationId xmlns:a16="http://schemas.microsoft.com/office/drawing/2014/main" xmlns="" id="{00000000-0008-0000-0B00-00009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1" name="Text Box 154">
          <a:extLst>
            <a:ext uri="{FF2B5EF4-FFF2-40B4-BE49-F238E27FC236}">
              <a16:creationId xmlns:a16="http://schemas.microsoft.com/office/drawing/2014/main" xmlns="" id="{00000000-0008-0000-0B00-00009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2" name="Text Box 155">
          <a:extLst>
            <a:ext uri="{FF2B5EF4-FFF2-40B4-BE49-F238E27FC236}">
              <a16:creationId xmlns:a16="http://schemas.microsoft.com/office/drawing/2014/main" xmlns="" id="{00000000-0008-0000-0B00-0000A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3" name="Text Box 156">
          <a:extLst>
            <a:ext uri="{FF2B5EF4-FFF2-40B4-BE49-F238E27FC236}">
              <a16:creationId xmlns:a16="http://schemas.microsoft.com/office/drawing/2014/main" xmlns="" id="{00000000-0008-0000-0B00-0000A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4" name="Text Box 157">
          <a:extLst>
            <a:ext uri="{FF2B5EF4-FFF2-40B4-BE49-F238E27FC236}">
              <a16:creationId xmlns:a16="http://schemas.microsoft.com/office/drawing/2014/main" xmlns="" id="{00000000-0008-0000-0B00-0000A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5" name="Text Box 158">
          <a:extLst>
            <a:ext uri="{FF2B5EF4-FFF2-40B4-BE49-F238E27FC236}">
              <a16:creationId xmlns:a16="http://schemas.microsoft.com/office/drawing/2014/main" xmlns="" id="{00000000-0008-0000-0B00-0000A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6" name="Text Box 159">
          <a:extLst>
            <a:ext uri="{FF2B5EF4-FFF2-40B4-BE49-F238E27FC236}">
              <a16:creationId xmlns:a16="http://schemas.microsoft.com/office/drawing/2014/main" xmlns="" id="{00000000-0008-0000-0B00-0000A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7" name="Text Box 160">
          <a:extLst>
            <a:ext uri="{FF2B5EF4-FFF2-40B4-BE49-F238E27FC236}">
              <a16:creationId xmlns:a16="http://schemas.microsoft.com/office/drawing/2014/main" xmlns="" id="{00000000-0008-0000-0B00-0000A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8" name="Text Box 161">
          <a:extLst>
            <a:ext uri="{FF2B5EF4-FFF2-40B4-BE49-F238E27FC236}">
              <a16:creationId xmlns:a16="http://schemas.microsoft.com/office/drawing/2014/main" xmlns="" id="{00000000-0008-0000-0B00-0000A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59" name="Text Box 162">
          <a:extLst>
            <a:ext uri="{FF2B5EF4-FFF2-40B4-BE49-F238E27FC236}">
              <a16:creationId xmlns:a16="http://schemas.microsoft.com/office/drawing/2014/main" xmlns="" id="{00000000-0008-0000-0B00-0000A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0" name="Text Box 163">
          <a:extLst>
            <a:ext uri="{FF2B5EF4-FFF2-40B4-BE49-F238E27FC236}">
              <a16:creationId xmlns:a16="http://schemas.microsoft.com/office/drawing/2014/main" xmlns="" id="{00000000-0008-0000-0B00-0000A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1" name="Text Box 164">
          <a:extLst>
            <a:ext uri="{FF2B5EF4-FFF2-40B4-BE49-F238E27FC236}">
              <a16:creationId xmlns:a16="http://schemas.microsoft.com/office/drawing/2014/main" xmlns="" id="{00000000-0008-0000-0B00-0000A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2" name="Text Box 165">
          <a:extLst>
            <a:ext uri="{FF2B5EF4-FFF2-40B4-BE49-F238E27FC236}">
              <a16:creationId xmlns:a16="http://schemas.microsoft.com/office/drawing/2014/main" xmlns="" id="{00000000-0008-0000-0B00-0000A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3" name="Text Box 166">
          <a:extLst>
            <a:ext uri="{FF2B5EF4-FFF2-40B4-BE49-F238E27FC236}">
              <a16:creationId xmlns:a16="http://schemas.microsoft.com/office/drawing/2014/main" xmlns="" id="{00000000-0008-0000-0B00-0000A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4" name="Text Box 167">
          <a:extLst>
            <a:ext uri="{FF2B5EF4-FFF2-40B4-BE49-F238E27FC236}">
              <a16:creationId xmlns:a16="http://schemas.microsoft.com/office/drawing/2014/main" xmlns="" id="{00000000-0008-0000-0B00-0000A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5" name="Text Box 168">
          <a:extLst>
            <a:ext uri="{FF2B5EF4-FFF2-40B4-BE49-F238E27FC236}">
              <a16:creationId xmlns:a16="http://schemas.microsoft.com/office/drawing/2014/main" xmlns="" id="{00000000-0008-0000-0B00-0000A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6" name="Text Box 169">
          <a:extLst>
            <a:ext uri="{FF2B5EF4-FFF2-40B4-BE49-F238E27FC236}">
              <a16:creationId xmlns:a16="http://schemas.microsoft.com/office/drawing/2014/main" xmlns="" id="{00000000-0008-0000-0B00-0000A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7" name="Text Box 170">
          <a:extLst>
            <a:ext uri="{FF2B5EF4-FFF2-40B4-BE49-F238E27FC236}">
              <a16:creationId xmlns:a16="http://schemas.microsoft.com/office/drawing/2014/main" xmlns="" id="{00000000-0008-0000-0B00-0000A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8" name="Text Box 171">
          <a:extLst>
            <a:ext uri="{FF2B5EF4-FFF2-40B4-BE49-F238E27FC236}">
              <a16:creationId xmlns:a16="http://schemas.microsoft.com/office/drawing/2014/main" xmlns="" id="{00000000-0008-0000-0B00-0000B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69" name="Text Box 172">
          <a:extLst>
            <a:ext uri="{FF2B5EF4-FFF2-40B4-BE49-F238E27FC236}">
              <a16:creationId xmlns:a16="http://schemas.microsoft.com/office/drawing/2014/main" xmlns="" id="{00000000-0008-0000-0B00-0000B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0" name="Text Box 173">
          <a:extLst>
            <a:ext uri="{FF2B5EF4-FFF2-40B4-BE49-F238E27FC236}">
              <a16:creationId xmlns:a16="http://schemas.microsoft.com/office/drawing/2014/main" xmlns="" id="{00000000-0008-0000-0B00-0000B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1" name="Text Box 174">
          <a:extLst>
            <a:ext uri="{FF2B5EF4-FFF2-40B4-BE49-F238E27FC236}">
              <a16:creationId xmlns:a16="http://schemas.microsoft.com/office/drawing/2014/main" xmlns="" id="{00000000-0008-0000-0B00-0000B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2" name="Text Box 175">
          <a:extLst>
            <a:ext uri="{FF2B5EF4-FFF2-40B4-BE49-F238E27FC236}">
              <a16:creationId xmlns:a16="http://schemas.microsoft.com/office/drawing/2014/main" xmlns="" id="{00000000-0008-0000-0B00-0000B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3" name="Text Box 176">
          <a:extLst>
            <a:ext uri="{FF2B5EF4-FFF2-40B4-BE49-F238E27FC236}">
              <a16:creationId xmlns:a16="http://schemas.microsoft.com/office/drawing/2014/main" xmlns="" id="{00000000-0008-0000-0B00-0000B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4" name="Text Box 177">
          <a:extLst>
            <a:ext uri="{FF2B5EF4-FFF2-40B4-BE49-F238E27FC236}">
              <a16:creationId xmlns:a16="http://schemas.microsoft.com/office/drawing/2014/main" xmlns="" id="{00000000-0008-0000-0B00-0000B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5" name="Text Box 178">
          <a:extLst>
            <a:ext uri="{FF2B5EF4-FFF2-40B4-BE49-F238E27FC236}">
              <a16:creationId xmlns:a16="http://schemas.microsoft.com/office/drawing/2014/main" xmlns="" id="{00000000-0008-0000-0B00-0000B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6" name="Text Box 179">
          <a:extLst>
            <a:ext uri="{FF2B5EF4-FFF2-40B4-BE49-F238E27FC236}">
              <a16:creationId xmlns:a16="http://schemas.microsoft.com/office/drawing/2014/main" xmlns="" id="{00000000-0008-0000-0B00-0000B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7" name="Text Box 180">
          <a:extLst>
            <a:ext uri="{FF2B5EF4-FFF2-40B4-BE49-F238E27FC236}">
              <a16:creationId xmlns:a16="http://schemas.microsoft.com/office/drawing/2014/main" xmlns="" id="{00000000-0008-0000-0B00-0000B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8" name="Text Box 181">
          <a:extLst>
            <a:ext uri="{FF2B5EF4-FFF2-40B4-BE49-F238E27FC236}">
              <a16:creationId xmlns:a16="http://schemas.microsoft.com/office/drawing/2014/main" xmlns="" id="{00000000-0008-0000-0B00-0000B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79" name="Text Box 182">
          <a:extLst>
            <a:ext uri="{FF2B5EF4-FFF2-40B4-BE49-F238E27FC236}">
              <a16:creationId xmlns:a16="http://schemas.microsoft.com/office/drawing/2014/main" xmlns="" id="{00000000-0008-0000-0B00-0000B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0" name="Text Box 183">
          <a:extLst>
            <a:ext uri="{FF2B5EF4-FFF2-40B4-BE49-F238E27FC236}">
              <a16:creationId xmlns:a16="http://schemas.microsoft.com/office/drawing/2014/main" xmlns="" id="{00000000-0008-0000-0B00-0000B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1" name="Text Box 184">
          <a:extLst>
            <a:ext uri="{FF2B5EF4-FFF2-40B4-BE49-F238E27FC236}">
              <a16:creationId xmlns:a16="http://schemas.microsoft.com/office/drawing/2014/main" xmlns="" id="{00000000-0008-0000-0B00-0000B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2" name="Text Box 185">
          <a:extLst>
            <a:ext uri="{FF2B5EF4-FFF2-40B4-BE49-F238E27FC236}">
              <a16:creationId xmlns:a16="http://schemas.microsoft.com/office/drawing/2014/main" xmlns="" id="{00000000-0008-0000-0B00-0000B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3" name="Text Box 186">
          <a:extLst>
            <a:ext uri="{FF2B5EF4-FFF2-40B4-BE49-F238E27FC236}">
              <a16:creationId xmlns:a16="http://schemas.microsoft.com/office/drawing/2014/main" xmlns="" id="{00000000-0008-0000-0B00-0000B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4" name="Text Box 187">
          <a:extLst>
            <a:ext uri="{FF2B5EF4-FFF2-40B4-BE49-F238E27FC236}">
              <a16:creationId xmlns:a16="http://schemas.microsoft.com/office/drawing/2014/main" xmlns="" id="{00000000-0008-0000-0B00-0000C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5" name="Text Box 188">
          <a:extLst>
            <a:ext uri="{FF2B5EF4-FFF2-40B4-BE49-F238E27FC236}">
              <a16:creationId xmlns:a16="http://schemas.microsoft.com/office/drawing/2014/main" xmlns="" id="{00000000-0008-0000-0B00-0000C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6" name="Text Box 189">
          <a:extLst>
            <a:ext uri="{FF2B5EF4-FFF2-40B4-BE49-F238E27FC236}">
              <a16:creationId xmlns:a16="http://schemas.microsoft.com/office/drawing/2014/main" xmlns="" id="{00000000-0008-0000-0B00-0000C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7" name="Text Box 190">
          <a:extLst>
            <a:ext uri="{FF2B5EF4-FFF2-40B4-BE49-F238E27FC236}">
              <a16:creationId xmlns:a16="http://schemas.microsoft.com/office/drawing/2014/main" xmlns="" id="{00000000-0008-0000-0B00-0000C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8" name="Text Box 191">
          <a:extLst>
            <a:ext uri="{FF2B5EF4-FFF2-40B4-BE49-F238E27FC236}">
              <a16:creationId xmlns:a16="http://schemas.microsoft.com/office/drawing/2014/main" xmlns="" id="{00000000-0008-0000-0B00-0000C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89" name="Text Box 192">
          <a:extLst>
            <a:ext uri="{FF2B5EF4-FFF2-40B4-BE49-F238E27FC236}">
              <a16:creationId xmlns:a16="http://schemas.microsoft.com/office/drawing/2014/main" xmlns="" id="{00000000-0008-0000-0B00-0000C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0" name="Text Box 193">
          <a:extLst>
            <a:ext uri="{FF2B5EF4-FFF2-40B4-BE49-F238E27FC236}">
              <a16:creationId xmlns:a16="http://schemas.microsoft.com/office/drawing/2014/main" xmlns="" id="{00000000-0008-0000-0B00-0000C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1" name="Text Box 194">
          <a:extLst>
            <a:ext uri="{FF2B5EF4-FFF2-40B4-BE49-F238E27FC236}">
              <a16:creationId xmlns:a16="http://schemas.microsoft.com/office/drawing/2014/main" xmlns="" id="{00000000-0008-0000-0B00-0000C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2" name="Text Box 195">
          <a:extLst>
            <a:ext uri="{FF2B5EF4-FFF2-40B4-BE49-F238E27FC236}">
              <a16:creationId xmlns:a16="http://schemas.microsoft.com/office/drawing/2014/main" xmlns="" id="{00000000-0008-0000-0B00-0000C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3" name="Text Box 196">
          <a:extLst>
            <a:ext uri="{FF2B5EF4-FFF2-40B4-BE49-F238E27FC236}">
              <a16:creationId xmlns:a16="http://schemas.microsoft.com/office/drawing/2014/main" xmlns="" id="{00000000-0008-0000-0B00-0000C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4" name="Text Box 197">
          <a:extLst>
            <a:ext uri="{FF2B5EF4-FFF2-40B4-BE49-F238E27FC236}">
              <a16:creationId xmlns:a16="http://schemas.microsoft.com/office/drawing/2014/main" xmlns="" id="{00000000-0008-0000-0B00-0000C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5" name="Text Box 198">
          <a:extLst>
            <a:ext uri="{FF2B5EF4-FFF2-40B4-BE49-F238E27FC236}">
              <a16:creationId xmlns:a16="http://schemas.microsoft.com/office/drawing/2014/main" xmlns="" id="{00000000-0008-0000-0B00-0000C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6" name="Text Box 199">
          <a:extLst>
            <a:ext uri="{FF2B5EF4-FFF2-40B4-BE49-F238E27FC236}">
              <a16:creationId xmlns:a16="http://schemas.microsoft.com/office/drawing/2014/main" xmlns="" id="{00000000-0008-0000-0B00-0000C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7" name="Text Box 200">
          <a:extLst>
            <a:ext uri="{FF2B5EF4-FFF2-40B4-BE49-F238E27FC236}">
              <a16:creationId xmlns:a16="http://schemas.microsoft.com/office/drawing/2014/main" xmlns="" id="{00000000-0008-0000-0B00-0000C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8" name="Text Box 201">
          <a:extLst>
            <a:ext uri="{FF2B5EF4-FFF2-40B4-BE49-F238E27FC236}">
              <a16:creationId xmlns:a16="http://schemas.microsoft.com/office/drawing/2014/main" xmlns="" id="{00000000-0008-0000-0B00-0000C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1999" name="Text Box 202">
          <a:extLst>
            <a:ext uri="{FF2B5EF4-FFF2-40B4-BE49-F238E27FC236}">
              <a16:creationId xmlns:a16="http://schemas.microsoft.com/office/drawing/2014/main" xmlns="" id="{00000000-0008-0000-0B00-0000C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0" name="Text Box 203">
          <a:extLst>
            <a:ext uri="{FF2B5EF4-FFF2-40B4-BE49-F238E27FC236}">
              <a16:creationId xmlns:a16="http://schemas.microsoft.com/office/drawing/2014/main" xmlns="" id="{00000000-0008-0000-0B00-0000D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1" name="Text Box 204">
          <a:extLst>
            <a:ext uri="{FF2B5EF4-FFF2-40B4-BE49-F238E27FC236}">
              <a16:creationId xmlns:a16="http://schemas.microsoft.com/office/drawing/2014/main" xmlns="" id="{00000000-0008-0000-0B00-0000D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2" name="Text Box 205">
          <a:extLst>
            <a:ext uri="{FF2B5EF4-FFF2-40B4-BE49-F238E27FC236}">
              <a16:creationId xmlns:a16="http://schemas.microsoft.com/office/drawing/2014/main" xmlns="" id="{00000000-0008-0000-0B00-0000D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3" name="Text Box 206">
          <a:extLst>
            <a:ext uri="{FF2B5EF4-FFF2-40B4-BE49-F238E27FC236}">
              <a16:creationId xmlns:a16="http://schemas.microsoft.com/office/drawing/2014/main" xmlns="" id="{00000000-0008-0000-0B00-0000D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4" name="Text Box 207">
          <a:extLst>
            <a:ext uri="{FF2B5EF4-FFF2-40B4-BE49-F238E27FC236}">
              <a16:creationId xmlns:a16="http://schemas.microsoft.com/office/drawing/2014/main" xmlns="" id="{00000000-0008-0000-0B00-0000D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5" name="Text Box 208">
          <a:extLst>
            <a:ext uri="{FF2B5EF4-FFF2-40B4-BE49-F238E27FC236}">
              <a16:creationId xmlns:a16="http://schemas.microsoft.com/office/drawing/2014/main" xmlns="" id="{00000000-0008-0000-0B00-0000D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6" name="Text Box 209">
          <a:extLst>
            <a:ext uri="{FF2B5EF4-FFF2-40B4-BE49-F238E27FC236}">
              <a16:creationId xmlns:a16="http://schemas.microsoft.com/office/drawing/2014/main" xmlns="" id="{00000000-0008-0000-0B00-0000D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7" name="Text Box 210">
          <a:extLst>
            <a:ext uri="{FF2B5EF4-FFF2-40B4-BE49-F238E27FC236}">
              <a16:creationId xmlns:a16="http://schemas.microsoft.com/office/drawing/2014/main" xmlns="" id="{00000000-0008-0000-0B00-0000D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8" name="Text Box 211">
          <a:extLst>
            <a:ext uri="{FF2B5EF4-FFF2-40B4-BE49-F238E27FC236}">
              <a16:creationId xmlns:a16="http://schemas.microsoft.com/office/drawing/2014/main" xmlns="" id="{00000000-0008-0000-0B00-0000D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09" name="Text Box 212">
          <a:extLst>
            <a:ext uri="{FF2B5EF4-FFF2-40B4-BE49-F238E27FC236}">
              <a16:creationId xmlns:a16="http://schemas.microsoft.com/office/drawing/2014/main" xmlns="" id="{00000000-0008-0000-0B00-0000D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0" name="Text Box 213">
          <a:extLst>
            <a:ext uri="{FF2B5EF4-FFF2-40B4-BE49-F238E27FC236}">
              <a16:creationId xmlns:a16="http://schemas.microsoft.com/office/drawing/2014/main" xmlns="" id="{00000000-0008-0000-0B00-0000D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1" name="Text Box 214">
          <a:extLst>
            <a:ext uri="{FF2B5EF4-FFF2-40B4-BE49-F238E27FC236}">
              <a16:creationId xmlns:a16="http://schemas.microsoft.com/office/drawing/2014/main" xmlns="" id="{00000000-0008-0000-0B00-0000D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2" name="Text Box 215">
          <a:extLst>
            <a:ext uri="{FF2B5EF4-FFF2-40B4-BE49-F238E27FC236}">
              <a16:creationId xmlns:a16="http://schemas.microsoft.com/office/drawing/2014/main" xmlns="" id="{00000000-0008-0000-0B00-0000D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3" name="Text Box 216">
          <a:extLst>
            <a:ext uri="{FF2B5EF4-FFF2-40B4-BE49-F238E27FC236}">
              <a16:creationId xmlns:a16="http://schemas.microsoft.com/office/drawing/2014/main" xmlns="" id="{00000000-0008-0000-0B00-0000D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4" name="Text Box 217">
          <a:extLst>
            <a:ext uri="{FF2B5EF4-FFF2-40B4-BE49-F238E27FC236}">
              <a16:creationId xmlns:a16="http://schemas.microsoft.com/office/drawing/2014/main" xmlns="" id="{00000000-0008-0000-0B00-0000D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5" name="Text Box 218">
          <a:extLst>
            <a:ext uri="{FF2B5EF4-FFF2-40B4-BE49-F238E27FC236}">
              <a16:creationId xmlns:a16="http://schemas.microsoft.com/office/drawing/2014/main" xmlns="" id="{00000000-0008-0000-0B00-0000D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6" name="Text Box 219">
          <a:extLst>
            <a:ext uri="{FF2B5EF4-FFF2-40B4-BE49-F238E27FC236}">
              <a16:creationId xmlns:a16="http://schemas.microsoft.com/office/drawing/2014/main" xmlns="" id="{00000000-0008-0000-0B00-0000E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7" name="Text Box 220">
          <a:extLst>
            <a:ext uri="{FF2B5EF4-FFF2-40B4-BE49-F238E27FC236}">
              <a16:creationId xmlns:a16="http://schemas.microsoft.com/office/drawing/2014/main" xmlns="" id="{00000000-0008-0000-0B00-0000E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8" name="Text Box 221">
          <a:extLst>
            <a:ext uri="{FF2B5EF4-FFF2-40B4-BE49-F238E27FC236}">
              <a16:creationId xmlns:a16="http://schemas.microsoft.com/office/drawing/2014/main" xmlns="" id="{00000000-0008-0000-0B00-0000E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19" name="Text Box 222">
          <a:extLst>
            <a:ext uri="{FF2B5EF4-FFF2-40B4-BE49-F238E27FC236}">
              <a16:creationId xmlns:a16="http://schemas.microsoft.com/office/drawing/2014/main" xmlns="" id="{00000000-0008-0000-0B00-0000E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0" name="Text Box 223">
          <a:extLst>
            <a:ext uri="{FF2B5EF4-FFF2-40B4-BE49-F238E27FC236}">
              <a16:creationId xmlns:a16="http://schemas.microsoft.com/office/drawing/2014/main" xmlns="" id="{00000000-0008-0000-0B00-0000E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1" name="Text Box 224">
          <a:extLst>
            <a:ext uri="{FF2B5EF4-FFF2-40B4-BE49-F238E27FC236}">
              <a16:creationId xmlns:a16="http://schemas.microsoft.com/office/drawing/2014/main" xmlns="" id="{00000000-0008-0000-0B00-0000E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2" name="Text Box 225">
          <a:extLst>
            <a:ext uri="{FF2B5EF4-FFF2-40B4-BE49-F238E27FC236}">
              <a16:creationId xmlns:a16="http://schemas.microsoft.com/office/drawing/2014/main" xmlns="" id="{00000000-0008-0000-0B00-0000E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3" name="Text Box 226">
          <a:extLst>
            <a:ext uri="{FF2B5EF4-FFF2-40B4-BE49-F238E27FC236}">
              <a16:creationId xmlns:a16="http://schemas.microsoft.com/office/drawing/2014/main" xmlns="" id="{00000000-0008-0000-0B00-0000E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4" name="Text Box 227">
          <a:extLst>
            <a:ext uri="{FF2B5EF4-FFF2-40B4-BE49-F238E27FC236}">
              <a16:creationId xmlns:a16="http://schemas.microsoft.com/office/drawing/2014/main" xmlns="" id="{00000000-0008-0000-0B00-0000E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5" name="Text Box 228">
          <a:extLst>
            <a:ext uri="{FF2B5EF4-FFF2-40B4-BE49-F238E27FC236}">
              <a16:creationId xmlns:a16="http://schemas.microsoft.com/office/drawing/2014/main" xmlns="" id="{00000000-0008-0000-0B00-0000E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6" name="Text Box 229">
          <a:extLst>
            <a:ext uri="{FF2B5EF4-FFF2-40B4-BE49-F238E27FC236}">
              <a16:creationId xmlns:a16="http://schemas.microsoft.com/office/drawing/2014/main" xmlns="" id="{00000000-0008-0000-0B00-0000E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7" name="Text Box 230">
          <a:extLst>
            <a:ext uri="{FF2B5EF4-FFF2-40B4-BE49-F238E27FC236}">
              <a16:creationId xmlns:a16="http://schemas.microsoft.com/office/drawing/2014/main" xmlns="" id="{00000000-0008-0000-0B00-0000E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8" name="Text Box 231">
          <a:extLst>
            <a:ext uri="{FF2B5EF4-FFF2-40B4-BE49-F238E27FC236}">
              <a16:creationId xmlns:a16="http://schemas.microsoft.com/office/drawing/2014/main" xmlns="" id="{00000000-0008-0000-0B00-0000E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29" name="Text Box 232">
          <a:extLst>
            <a:ext uri="{FF2B5EF4-FFF2-40B4-BE49-F238E27FC236}">
              <a16:creationId xmlns:a16="http://schemas.microsoft.com/office/drawing/2014/main" xmlns="" id="{00000000-0008-0000-0B00-0000E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0" name="Text Box 233">
          <a:extLst>
            <a:ext uri="{FF2B5EF4-FFF2-40B4-BE49-F238E27FC236}">
              <a16:creationId xmlns:a16="http://schemas.microsoft.com/office/drawing/2014/main" xmlns="" id="{00000000-0008-0000-0B00-0000E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1" name="Text Box 234">
          <a:extLst>
            <a:ext uri="{FF2B5EF4-FFF2-40B4-BE49-F238E27FC236}">
              <a16:creationId xmlns:a16="http://schemas.microsoft.com/office/drawing/2014/main" xmlns="" id="{00000000-0008-0000-0B00-0000E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2" name="Text Box 235">
          <a:extLst>
            <a:ext uri="{FF2B5EF4-FFF2-40B4-BE49-F238E27FC236}">
              <a16:creationId xmlns:a16="http://schemas.microsoft.com/office/drawing/2014/main" xmlns="" id="{00000000-0008-0000-0B00-0000F0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3" name="Text Box 236">
          <a:extLst>
            <a:ext uri="{FF2B5EF4-FFF2-40B4-BE49-F238E27FC236}">
              <a16:creationId xmlns:a16="http://schemas.microsoft.com/office/drawing/2014/main" xmlns="" id="{00000000-0008-0000-0B00-0000F1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4" name="Text Box 237">
          <a:extLst>
            <a:ext uri="{FF2B5EF4-FFF2-40B4-BE49-F238E27FC236}">
              <a16:creationId xmlns:a16="http://schemas.microsoft.com/office/drawing/2014/main" xmlns="" id="{00000000-0008-0000-0B00-0000F2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5" name="Text Box 238">
          <a:extLst>
            <a:ext uri="{FF2B5EF4-FFF2-40B4-BE49-F238E27FC236}">
              <a16:creationId xmlns:a16="http://schemas.microsoft.com/office/drawing/2014/main" xmlns="" id="{00000000-0008-0000-0B00-0000F3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6" name="Text Box 239">
          <a:extLst>
            <a:ext uri="{FF2B5EF4-FFF2-40B4-BE49-F238E27FC236}">
              <a16:creationId xmlns:a16="http://schemas.microsoft.com/office/drawing/2014/main" xmlns="" id="{00000000-0008-0000-0B00-0000F4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7" name="Text Box 240">
          <a:extLst>
            <a:ext uri="{FF2B5EF4-FFF2-40B4-BE49-F238E27FC236}">
              <a16:creationId xmlns:a16="http://schemas.microsoft.com/office/drawing/2014/main" xmlns="" id="{00000000-0008-0000-0B00-0000F5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8" name="Text Box 241">
          <a:extLst>
            <a:ext uri="{FF2B5EF4-FFF2-40B4-BE49-F238E27FC236}">
              <a16:creationId xmlns:a16="http://schemas.microsoft.com/office/drawing/2014/main" xmlns="" id="{00000000-0008-0000-0B00-0000F6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39" name="Text Box 242">
          <a:extLst>
            <a:ext uri="{FF2B5EF4-FFF2-40B4-BE49-F238E27FC236}">
              <a16:creationId xmlns:a16="http://schemas.microsoft.com/office/drawing/2014/main" xmlns="" id="{00000000-0008-0000-0B00-0000F7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0" name="Text Box 243">
          <a:extLst>
            <a:ext uri="{FF2B5EF4-FFF2-40B4-BE49-F238E27FC236}">
              <a16:creationId xmlns:a16="http://schemas.microsoft.com/office/drawing/2014/main" xmlns="" id="{00000000-0008-0000-0B00-0000F8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1" name="Text Box 244">
          <a:extLst>
            <a:ext uri="{FF2B5EF4-FFF2-40B4-BE49-F238E27FC236}">
              <a16:creationId xmlns:a16="http://schemas.microsoft.com/office/drawing/2014/main" xmlns="" id="{00000000-0008-0000-0B00-0000F9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2" name="Text Box 245">
          <a:extLst>
            <a:ext uri="{FF2B5EF4-FFF2-40B4-BE49-F238E27FC236}">
              <a16:creationId xmlns:a16="http://schemas.microsoft.com/office/drawing/2014/main" xmlns="" id="{00000000-0008-0000-0B00-0000FA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3" name="Text Box 246">
          <a:extLst>
            <a:ext uri="{FF2B5EF4-FFF2-40B4-BE49-F238E27FC236}">
              <a16:creationId xmlns:a16="http://schemas.microsoft.com/office/drawing/2014/main" xmlns="" id="{00000000-0008-0000-0B00-0000FB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4" name="Text Box 247">
          <a:extLst>
            <a:ext uri="{FF2B5EF4-FFF2-40B4-BE49-F238E27FC236}">
              <a16:creationId xmlns:a16="http://schemas.microsoft.com/office/drawing/2014/main" xmlns="" id="{00000000-0008-0000-0B00-0000FC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5" name="Text Box 248">
          <a:extLst>
            <a:ext uri="{FF2B5EF4-FFF2-40B4-BE49-F238E27FC236}">
              <a16:creationId xmlns:a16="http://schemas.microsoft.com/office/drawing/2014/main" xmlns="" id="{00000000-0008-0000-0B00-0000FD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6" name="Text Box 249">
          <a:extLst>
            <a:ext uri="{FF2B5EF4-FFF2-40B4-BE49-F238E27FC236}">
              <a16:creationId xmlns:a16="http://schemas.microsoft.com/office/drawing/2014/main" xmlns="" id="{00000000-0008-0000-0B00-0000FE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7" name="Text Box 250">
          <a:extLst>
            <a:ext uri="{FF2B5EF4-FFF2-40B4-BE49-F238E27FC236}">
              <a16:creationId xmlns:a16="http://schemas.microsoft.com/office/drawing/2014/main" xmlns="" id="{00000000-0008-0000-0B00-0000FF07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8" name="Text Box 251">
          <a:extLst>
            <a:ext uri="{FF2B5EF4-FFF2-40B4-BE49-F238E27FC236}">
              <a16:creationId xmlns:a16="http://schemas.microsoft.com/office/drawing/2014/main" xmlns="" id="{00000000-0008-0000-0B00-00000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49" name="Text Box 252">
          <a:extLst>
            <a:ext uri="{FF2B5EF4-FFF2-40B4-BE49-F238E27FC236}">
              <a16:creationId xmlns:a16="http://schemas.microsoft.com/office/drawing/2014/main" xmlns="" id="{00000000-0008-0000-0B00-00000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0" name="Text Box 253">
          <a:extLst>
            <a:ext uri="{FF2B5EF4-FFF2-40B4-BE49-F238E27FC236}">
              <a16:creationId xmlns:a16="http://schemas.microsoft.com/office/drawing/2014/main" xmlns="" id="{00000000-0008-0000-0B00-00000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1" name="Text Box 254">
          <a:extLst>
            <a:ext uri="{FF2B5EF4-FFF2-40B4-BE49-F238E27FC236}">
              <a16:creationId xmlns:a16="http://schemas.microsoft.com/office/drawing/2014/main" xmlns="" id="{00000000-0008-0000-0B00-00000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2" name="Text Box 255">
          <a:extLst>
            <a:ext uri="{FF2B5EF4-FFF2-40B4-BE49-F238E27FC236}">
              <a16:creationId xmlns:a16="http://schemas.microsoft.com/office/drawing/2014/main" xmlns="" id="{00000000-0008-0000-0B00-00000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3" name="Text Box 256">
          <a:extLst>
            <a:ext uri="{FF2B5EF4-FFF2-40B4-BE49-F238E27FC236}">
              <a16:creationId xmlns:a16="http://schemas.microsoft.com/office/drawing/2014/main" xmlns="" id="{00000000-0008-0000-0B00-00000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4" name="Text Box 257">
          <a:extLst>
            <a:ext uri="{FF2B5EF4-FFF2-40B4-BE49-F238E27FC236}">
              <a16:creationId xmlns:a16="http://schemas.microsoft.com/office/drawing/2014/main" xmlns="" id="{00000000-0008-0000-0B00-00000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5" name="Text Box 258">
          <a:extLst>
            <a:ext uri="{FF2B5EF4-FFF2-40B4-BE49-F238E27FC236}">
              <a16:creationId xmlns:a16="http://schemas.microsoft.com/office/drawing/2014/main" xmlns="" id="{00000000-0008-0000-0B00-00000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6" name="Text Box 259">
          <a:extLst>
            <a:ext uri="{FF2B5EF4-FFF2-40B4-BE49-F238E27FC236}">
              <a16:creationId xmlns:a16="http://schemas.microsoft.com/office/drawing/2014/main" xmlns="" id="{00000000-0008-0000-0B00-00000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7" name="Text Box 260">
          <a:extLst>
            <a:ext uri="{FF2B5EF4-FFF2-40B4-BE49-F238E27FC236}">
              <a16:creationId xmlns:a16="http://schemas.microsoft.com/office/drawing/2014/main" xmlns="" id="{00000000-0008-0000-0B00-00000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8" name="Text Box 261">
          <a:extLst>
            <a:ext uri="{FF2B5EF4-FFF2-40B4-BE49-F238E27FC236}">
              <a16:creationId xmlns:a16="http://schemas.microsoft.com/office/drawing/2014/main" xmlns="" id="{00000000-0008-0000-0B00-00000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59" name="Text Box 262">
          <a:extLst>
            <a:ext uri="{FF2B5EF4-FFF2-40B4-BE49-F238E27FC236}">
              <a16:creationId xmlns:a16="http://schemas.microsoft.com/office/drawing/2014/main" xmlns="" id="{00000000-0008-0000-0B00-00000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0" name="Text Box 263">
          <a:extLst>
            <a:ext uri="{FF2B5EF4-FFF2-40B4-BE49-F238E27FC236}">
              <a16:creationId xmlns:a16="http://schemas.microsoft.com/office/drawing/2014/main" xmlns="" id="{00000000-0008-0000-0B00-00000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1" name="Text Box 264">
          <a:extLst>
            <a:ext uri="{FF2B5EF4-FFF2-40B4-BE49-F238E27FC236}">
              <a16:creationId xmlns:a16="http://schemas.microsoft.com/office/drawing/2014/main" xmlns="" id="{00000000-0008-0000-0B00-00000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2" name="Text Box 265">
          <a:extLst>
            <a:ext uri="{FF2B5EF4-FFF2-40B4-BE49-F238E27FC236}">
              <a16:creationId xmlns:a16="http://schemas.microsoft.com/office/drawing/2014/main" xmlns="" id="{00000000-0008-0000-0B00-00000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3" name="Text Box 266">
          <a:extLst>
            <a:ext uri="{FF2B5EF4-FFF2-40B4-BE49-F238E27FC236}">
              <a16:creationId xmlns:a16="http://schemas.microsoft.com/office/drawing/2014/main" xmlns="" id="{00000000-0008-0000-0B00-00000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4" name="Text Box 267">
          <a:extLst>
            <a:ext uri="{FF2B5EF4-FFF2-40B4-BE49-F238E27FC236}">
              <a16:creationId xmlns:a16="http://schemas.microsoft.com/office/drawing/2014/main" xmlns="" id="{00000000-0008-0000-0B00-00001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5" name="Text Box 268">
          <a:extLst>
            <a:ext uri="{FF2B5EF4-FFF2-40B4-BE49-F238E27FC236}">
              <a16:creationId xmlns:a16="http://schemas.microsoft.com/office/drawing/2014/main" xmlns="" id="{00000000-0008-0000-0B00-00001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6" name="Text Box 269">
          <a:extLst>
            <a:ext uri="{FF2B5EF4-FFF2-40B4-BE49-F238E27FC236}">
              <a16:creationId xmlns:a16="http://schemas.microsoft.com/office/drawing/2014/main" xmlns="" id="{00000000-0008-0000-0B00-00001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7" name="Text Box 270">
          <a:extLst>
            <a:ext uri="{FF2B5EF4-FFF2-40B4-BE49-F238E27FC236}">
              <a16:creationId xmlns:a16="http://schemas.microsoft.com/office/drawing/2014/main" xmlns="" id="{00000000-0008-0000-0B00-00001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8" name="Text Box 271">
          <a:extLst>
            <a:ext uri="{FF2B5EF4-FFF2-40B4-BE49-F238E27FC236}">
              <a16:creationId xmlns:a16="http://schemas.microsoft.com/office/drawing/2014/main" xmlns="" id="{00000000-0008-0000-0B00-00001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69" name="Text Box 272">
          <a:extLst>
            <a:ext uri="{FF2B5EF4-FFF2-40B4-BE49-F238E27FC236}">
              <a16:creationId xmlns:a16="http://schemas.microsoft.com/office/drawing/2014/main" xmlns="" id="{00000000-0008-0000-0B00-00001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0" name="Text Box 273">
          <a:extLst>
            <a:ext uri="{FF2B5EF4-FFF2-40B4-BE49-F238E27FC236}">
              <a16:creationId xmlns:a16="http://schemas.microsoft.com/office/drawing/2014/main" xmlns="" id="{00000000-0008-0000-0B00-00001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1" name="Text Box 274">
          <a:extLst>
            <a:ext uri="{FF2B5EF4-FFF2-40B4-BE49-F238E27FC236}">
              <a16:creationId xmlns:a16="http://schemas.microsoft.com/office/drawing/2014/main" xmlns="" id="{00000000-0008-0000-0B00-00001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2" name="Text Box 275">
          <a:extLst>
            <a:ext uri="{FF2B5EF4-FFF2-40B4-BE49-F238E27FC236}">
              <a16:creationId xmlns:a16="http://schemas.microsoft.com/office/drawing/2014/main" xmlns="" id="{00000000-0008-0000-0B00-00001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3" name="Text Box 276">
          <a:extLst>
            <a:ext uri="{FF2B5EF4-FFF2-40B4-BE49-F238E27FC236}">
              <a16:creationId xmlns:a16="http://schemas.microsoft.com/office/drawing/2014/main" xmlns="" id="{00000000-0008-0000-0B00-00001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4" name="Text Box 277">
          <a:extLst>
            <a:ext uri="{FF2B5EF4-FFF2-40B4-BE49-F238E27FC236}">
              <a16:creationId xmlns:a16="http://schemas.microsoft.com/office/drawing/2014/main" xmlns="" id="{00000000-0008-0000-0B00-00001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5" name="Text Box 278">
          <a:extLst>
            <a:ext uri="{FF2B5EF4-FFF2-40B4-BE49-F238E27FC236}">
              <a16:creationId xmlns:a16="http://schemas.microsoft.com/office/drawing/2014/main" xmlns="" id="{00000000-0008-0000-0B00-00001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6" name="Text Box 279">
          <a:extLst>
            <a:ext uri="{FF2B5EF4-FFF2-40B4-BE49-F238E27FC236}">
              <a16:creationId xmlns:a16="http://schemas.microsoft.com/office/drawing/2014/main" xmlns="" id="{00000000-0008-0000-0B00-00001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7" name="Text Box 280">
          <a:extLst>
            <a:ext uri="{FF2B5EF4-FFF2-40B4-BE49-F238E27FC236}">
              <a16:creationId xmlns:a16="http://schemas.microsoft.com/office/drawing/2014/main" xmlns="" id="{00000000-0008-0000-0B00-00001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8" name="Text Box 281">
          <a:extLst>
            <a:ext uri="{FF2B5EF4-FFF2-40B4-BE49-F238E27FC236}">
              <a16:creationId xmlns:a16="http://schemas.microsoft.com/office/drawing/2014/main" xmlns="" id="{00000000-0008-0000-0B00-00001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79" name="Text Box 282">
          <a:extLst>
            <a:ext uri="{FF2B5EF4-FFF2-40B4-BE49-F238E27FC236}">
              <a16:creationId xmlns:a16="http://schemas.microsoft.com/office/drawing/2014/main" xmlns="" id="{00000000-0008-0000-0B00-00001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0" name="Text Box 283">
          <a:extLst>
            <a:ext uri="{FF2B5EF4-FFF2-40B4-BE49-F238E27FC236}">
              <a16:creationId xmlns:a16="http://schemas.microsoft.com/office/drawing/2014/main" xmlns="" id="{00000000-0008-0000-0B00-00002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1" name="Text Box 284">
          <a:extLst>
            <a:ext uri="{FF2B5EF4-FFF2-40B4-BE49-F238E27FC236}">
              <a16:creationId xmlns:a16="http://schemas.microsoft.com/office/drawing/2014/main" xmlns="" id="{00000000-0008-0000-0B00-00002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2" name="Text Box 285">
          <a:extLst>
            <a:ext uri="{FF2B5EF4-FFF2-40B4-BE49-F238E27FC236}">
              <a16:creationId xmlns:a16="http://schemas.microsoft.com/office/drawing/2014/main" xmlns="" id="{00000000-0008-0000-0B00-00002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3" name="Text Box 286">
          <a:extLst>
            <a:ext uri="{FF2B5EF4-FFF2-40B4-BE49-F238E27FC236}">
              <a16:creationId xmlns:a16="http://schemas.microsoft.com/office/drawing/2014/main" xmlns="" id="{00000000-0008-0000-0B00-00002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4" name="Text Box 287">
          <a:extLst>
            <a:ext uri="{FF2B5EF4-FFF2-40B4-BE49-F238E27FC236}">
              <a16:creationId xmlns:a16="http://schemas.microsoft.com/office/drawing/2014/main" xmlns="" id="{00000000-0008-0000-0B00-00002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5" name="Text Box 288">
          <a:extLst>
            <a:ext uri="{FF2B5EF4-FFF2-40B4-BE49-F238E27FC236}">
              <a16:creationId xmlns:a16="http://schemas.microsoft.com/office/drawing/2014/main" xmlns="" id="{00000000-0008-0000-0B00-00002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6" name="Text Box 289">
          <a:extLst>
            <a:ext uri="{FF2B5EF4-FFF2-40B4-BE49-F238E27FC236}">
              <a16:creationId xmlns:a16="http://schemas.microsoft.com/office/drawing/2014/main" xmlns="" id="{00000000-0008-0000-0B00-00002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7" name="Text Box 290">
          <a:extLst>
            <a:ext uri="{FF2B5EF4-FFF2-40B4-BE49-F238E27FC236}">
              <a16:creationId xmlns:a16="http://schemas.microsoft.com/office/drawing/2014/main" xmlns="" id="{00000000-0008-0000-0B00-00002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8" name="Text Box 291">
          <a:extLst>
            <a:ext uri="{FF2B5EF4-FFF2-40B4-BE49-F238E27FC236}">
              <a16:creationId xmlns:a16="http://schemas.microsoft.com/office/drawing/2014/main" xmlns="" id="{00000000-0008-0000-0B00-00002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89" name="Text Box 292">
          <a:extLst>
            <a:ext uri="{FF2B5EF4-FFF2-40B4-BE49-F238E27FC236}">
              <a16:creationId xmlns:a16="http://schemas.microsoft.com/office/drawing/2014/main" xmlns="" id="{00000000-0008-0000-0B00-00002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0" name="Text Box 293">
          <a:extLst>
            <a:ext uri="{FF2B5EF4-FFF2-40B4-BE49-F238E27FC236}">
              <a16:creationId xmlns:a16="http://schemas.microsoft.com/office/drawing/2014/main" xmlns="" id="{00000000-0008-0000-0B00-00002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1" name="Text Box 294">
          <a:extLst>
            <a:ext uri="{FF2B5EF4-FFF2-40B4-BE49-F238E27FC236}">
              <a16:creationId xmlns:a16="http://schemas.microsoft.com/office/drawing/2014/main" xmlns="" id="{00000000-0008-0000-0B00-00002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2" name="Text Box 295">
          <a:extLst>
            <a:ext uri="{FF2B5EF4-FFF2-40B4-BE49-F238E27FC236}">
              <a16:creationId xmlns:a16="http://schemas.microsoft.com/office/drawing/2014/main" xmlns="" id="{00000000-0008-0000-0B00-00002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3" name="Text Box 296">
          <a:extLst>
            <a:ext uri="{FF2B5EF4-FFF2-40B4-BE49-F238E27FC236}">
              <a16:creationId xmlns:a16="http://schemas.microsoft.com/office/drawing/2014/main" xmlns="" id="{00000000-0008-0000-0B00-00002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4" name="Text Box 297">
          <a:extLst>
            <a:ext uri="{FF2B5EF4-FFF2-40B4-BE49-F238E27FC236}">
              <a16:creationId xmlns:a16="http://schemas.microsoft.com/office/drawing/2014/main" xmlns="" id="{00000000-0008-0000-0B00-00002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5" name="Text Box 298">
          <a:extLst>
            <a:ext uri="{FF2B5EF4-FFF2-40B4-BE49-F238E27FC236}">
              <a16:creationId xmlns:a16="http://schemas.microsoft.com/office/drawing/2014/main" xmlns="" id="{00000000-0008-0000-0B00-00002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6" name="Text Box 299">
          <a:extLst>
            <a:ext uri="{FF2B5EF4-FFF2-40B4-BE49-F238E27FC236}">
              <a16:creationId xmlns:a16="http://schemas.microsoft.com/office/drawing/2014/main" xmlns="" id="{00000000-0008-0000-0B00-00003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7" name="Text Box 300">
          <a:extLst>
            <a:ext uri="{FF2B5EF4-FFF2-40B4-BE49-F238E27FC236}">
              <a16:creationId xmlns:a16="http://schemas.microsoft.com/office/drawing/2014/main" xmlns="" id="{00000000-0008-0000-0B00-00003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8" name="Text Box 301">
          <a:extLst>
            <a:ext uri="{FF2B5EF4-FFF2-40B4-BE49-F238E27FC236}">
              <a16:creationId xmlns:a16="http://schemas.microsoft.com/office/drawing/2014/main" xmlns="" id="{00000000-0008-0000-0B00-00003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099" name="Text Box 302">
          <a:extLst>
            <a:ext uri="{FF2B5EF4-FFF2-40B4-BE49-F238E27FC236}">
              <a16:creationId xmlns:a16="http://schemas.microsoft.com/office/drawing/2014/main" xmlns="" id="{00000000-0008-0000-0B00-00003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0" name="Text Box 303">
          <a:extLst>
            <a:ext uri="{FF2B5EF4-FFF2-40B4-BE49-F238E27FC236}">
              <a16:creationId xmlns:a16="http://schemas.microsoft.com/office/drawing/2014/main" xmlns="" id="{00000000-0008-0000-0B00-00003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1" name="Text Box 304">
          <a:extLst>
            <a:ext uri="{FF2B5EF4-FFF2-40B4-BE49-F238E27FC236}">
              <a16:creationId xmlns:a16="http://schemas.microsoft.com/office/drawing/2014/main" xmlns="" id="{00000000-0008-0000-0B00-00003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2" name="Text Box 305">
          <a:extLst>
            <a:ext uri="{FF2B5EF4-FFF2-40B4-BE49-F238E27FC236}">
              <a16:creationId xmlns:a16="http://schemas.microsoft.com/office/drawing/2014/main" xmlns="" id="{00000000-0008-0000-0B00-00003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3" name="Text Box 306">
          <a:extLst>
            <a:ext uri="{FF2B5EF4-FFF2-40B4-BE49-F238E27FC236}">
              <a16:creationId xmlns:a16="http://schemas.microsoft.com/office/drawing/2014/main" xmlns="" id="{00000000-0008-0000-0B00-00003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4" name="Text Box 307">
          <a:extLst>
            <a:ext uri="{FF2B5EF4-FFF2-40B4-BE49-F238E27FC236}">
              <a16:creationId xmlns:a16="http://schemas.microsoft.com/office/drawing/2014/main" xmlns="" id="{00000000-0008-0000-0B00-00003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5" name="Text Box 308">
          <a:extLst>
            <a:ext uri="{FF2B5EF4-FFF2-40B4-BE49-F238E27FC236}">
              <a16:creationId xmlns:a16="http://schemas.microsoft.com/office/drawing/2014/main" xmlns="" id="{00000000-0008-0000-0B00-00003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6" name="Text Box 309">
          <a:extLst>
            <a:ext uri="{FF2B5EF4-FFF2-40B4-BE49-F238E27FC236}">
              <a16:creationId xmlns:a16="http://schemas.microsoft.com/office/drawing/2014/main" xmlns="" id="{00000000-0008-0000-0B00-00003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7" name="Text Box 310">
          <a:extLst>
            <a:ext uri="{FF2B5EF4-FFF2-40B4-BE49-F238E27FC236}">
              <a16:creationId xmlns:a16="http://schemas.microsoft.com/office/drawing/2014/main" xmlns="" id="{00000000-0008-0000-0B00-00003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8" name="Text Box 311">
          <a:extLst>
            <a:ext uri="{FF2B5EF4-FFF2-40B4-BE49-F238E27FC236}">
              <a16:creationId xmlns:a16="http://schemas.microsoft.com/office/drawing/2014/main" xmlns="" id="{00000000-0008-0000-0B00-00003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09" name="Text Box 312">
          <a:extLst>
            <a:ext uri="{FF2B5EF4-FFF2-40B4-BE49-F238E27FC236}">
              <a16:creationId xmlns:a16="http://schemas.microsoft.com/office/drawing/2014/main" xmlns="" id="{00000000-0008-0000-0B00-00003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0" name="Text Box 313">
          <a:extLst>
            <a:ext uri="{FF2B5EF4-FFF2-40B4-BE49-F238E27FC236}">
              <a16:creationId xmlns:a16="http://schemas.microsoft.com/office/drawing/2014/main" xmlns="" id="{00000000-0008-0000-0B00-00003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1" name="Text Box 314">
          <a:extLst>
            <a:ext uri="{FF2B5EF4-FFF2-40B4-BE49-F238E27FC236}">
              <a16:creationId xmlns:a16="http://schemas.microsoft.com/office/drawing/2014/main" xmlns="" id="{00000000-0008-0000-0B00-00003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2" name="Text Box 315">
          <a:extLst>
            <a:ext uri="{FF2B5EF4-FFF2-40B4-BE49-F238E27FC236}">
              <a16:creationId xmlns:a16="http://schemas.microsoft.com/office/drawing/2014/main" xmlns="" id="{00000000-0008-0000-0B00-00004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3" name="Text Box 316">
          <a:extLst>
            <a:ext uri="{FF2B5EF4-FFF2-40B4-BE49-F238E27FC236}">
              <a16:creationId xmlns:a16="http://schemas.microsoft.com/office/drawing/2014/main" xmlns="" id="{00000000-0008-0000-0B00-00004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4" name="Text Box 317">
          <a:extLst>
            <a:ext uri="{FF2B5EF4-FFF2-40B4-BE49-F238E27FC236}">
              <a16:creationId xmlns:a16="http://schemas.microsoft.com/office/drawing/2014/main" xmlns="" id="{00000000-0008-0000-0B00-00004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5" name="Text Box 318">
          <a:extLst>
            <a:ext uri="{FF2B5EF4-FFF2-40B4-BE49-F238E27FC236}">
              <a16:creationId xmlns:a16="http://schemas.microsoft.com/office/drawing/2014/main" xmlns="" id="{00000000-0008-0000-0B00-00004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6" name="Text Box 319">
          <a:extLst>
            <a:ext uri="{FF2B5EF4-FFF2-40B4-BE49-F238E27FC236}">
              <a16:creationId xmlns:a16="http://schemas.microsoft.com/office/drawing/2014/main" xmlns="" id="{00000000-0008-0000-0B00-00004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7" name="Text Box 320">
          <a:extLst>
            <a:ext uri="{FF2B5EF4-FFF2-40B4-BE49-F238E27FC236}">
              <a16:creationId xmlns:a16="http://schemas.microsoft.com/office/drawing/2014/main" xmlns="" id="{00000000-0008-0000-0B00-00004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8" name="Text Box 321">
          <a:extLst>
            <a:ext uri="{FF2B5EF4-FFF2-40B4-BE49-F238E27FC236}">
              <a16:creationId xmlns:a16="http://schemas.microsoft.com/office/drawing/2014/main" xmlns="" id="{00000000-0008-0000-0B00-00004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19" name="Text Box 322">
          <a:extLst>
            <a:ext uri="{FF2B5EF4-FFF2-40B4-BE49-F238E27FC236}">
              <a16:creationId xmlns:a16="http://schemas.microsoft.com/office/drawing/2014/main" xmlns="" id="{00000000-0008-0000-0B00-00004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0" name="Text Box 323">
          <a:extLst>
            <a:ext uri="{FF2B5EF4-FFF2-40B4-BE49-F238E27FC236}">
              <a16:creationId xmlns:a16="http://schemas.microsoft.com/office/drawing/2014/main" xmlns="" id="{00000000-0008-0000-0B00-00004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1" name="Text Box 324">
          <a:extLst>
            <a:ext uri="{FF2B5EF4-FFF2-40B4-BE49-F238E27FC236}">
              <a16:creationId xmlns:a16="http://schemas.microsoft.com/office/drawing/2014/main" xmlns="" id="{00000000-0008-0000-0B00-00004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2" name="Text Box 325">
          <a:extLst>
            <a:ext uri="{FF2B5EF4-FFF2-40B4-BE49-F238E27FC236}">
              <a16:creationId xmlns:a16="http://schemas.microsoft.com/office/drawing/2014/main" xmlns="" id="{00000000-0008-0000-0B00-00004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3" name="Text Box 326">
          <a:extLst>
            <a:ext uri="{FF2B5EF4-FFF2-40B4-BE49-F238E27FC236}">
              <a16:creationId xmlns:a16="http://schemas.microsoft.com/office/drawing/2014/main" xmlns="" id="{00000000-0008-0000-0B00-00004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4" name="Text Box 327">
          <a:extLst>
            <a:ext uri="{FF2B5EF4-FFF2-40B4-BE49-F238E27FC236}">
              <a16:creationId xmlns:a16="http://schemas.microsoft.com/office/drawing/2014/main" xmlns="" id="{00000000-0008-0000-0B00-00004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5" name="Text Box 328">
          <a:extLst>
            <a:ext uri="{FF2B5EF4-FFF2-40B4-BE49-F238E27FC236}">
              <a16:creationId xmlns:a16="http://schemas.microsoft.com/office/drawing/2014/main" xmlns="" id="{00000000-0008-0000-0B00-00004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6" name="Text Box 329">
          <a:extLst>
            <a:ext uri="{FF2B5EF4-FFF2-40B4-BE49-F238E27FC236}">
              <a16:creationId xmlns:a16="http://schemas.microsoft.com/office/drawing/2014/main" xmlns="" id="{00000000-0008-0000-0B00-00004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7" name="Text Box 330">
          <a:extLst>
            <a:ext uri="{FF2B5EF4-FFF2-40B4-BE49-F238E27FC236}">
              <a16:creationId xmlns:a16="http://schemas.microsoft.com/office/drawing/2014/main" xmlns="" id="{00000000-0008-0000-0B00-00004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8" name="Text Box 331">
          <a:extLst>
            <a:ext uri="{FF2B5EF4-FFF2-40B4-BE49-F238E27FC236}">
              <a16:creationId xmlns:a16="http://schemas.microsoft.com/office/drawing/2014/main" xmlns="" id="{00000000-0008-0000-0B00-00005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29" name="Text Box 332">
          <a:extLst>
            <a:ext uri="{FF2B5EF4-FFF2-40B4-BE49-F238E27FC236}">
              <a16:creationId xmlns:a16="http://schemas.microsoft.com/office/drawing/2014/main" xmlns="" id="{00000000-0008-0000-0B00-00005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0" name="Text Box 333">
          <a:extLst>
            <a:ext uri="{FF2B5EF4-FFF2-40B4-BE49-F238E27FC236}">
              <a16:creationId xmlns:a16="http://schemas.microsoft.com/office/drawing/2014/main" xmlns="" id="{00000000-0008-0000-0B00-00005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1" name="Text Box 334">
          <a:extLst>
            <a:ext uri="{FF2B5EF4-FFF2-40B4-BE49-F238E27FC236}">
              <a16:creationId xmlns:a16="http://schemas.microsoft.com/office/drawing/2014/main" xmlns="" id="{00000000-0008-0000-0B00-00005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2" name="Text Box 335">
          <a:extLst>
            <a:ext uri="{FF2B5EF4-FFF2-40B4-BE49-F238E27FC236}">
              <a16:creationId xmlns:a16="http://schemas.microsoft.com/office/drawing/2014/main" xmlns="" id="{00000000-0008-0000-0B00-00005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3" name="Text Box 336">
          <a:extLst>
            <a:ext uri="{FF2B5EF4-FFF2-40B4-BE49-F238E27FC236}">
              <a16:creationId xmlns:a16="http://schemas.microsoft.com/office/drawing/2014/main" xmlns="" id="{00000000-0008-0000-0B00-00005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4" name="Text Box 337">
          <a:extLst>
            <a:ext uri="{FF2B5EF4-FFF2-40B4-BE49-F238E27FC236}">
              <a16:creationId xmlns:a16="http://schemas.microsoft.com/office/drawing/2014/main" xmlns="" id="{00000000-0008-0000-0B00-00005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5" name="Text Box 338">
          <a:extLst>
            <a:ext uri="{FF2B5EF4-FFF2-40B4-BE49-F238E27FC236}">
              <a16:creationId xmlns:a16="http://schemas.microsoft.com/office/drawing/2014/main" xmlns="" id="{00000000-0008-0000-0B00-00005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6" name="Text Box 339">
          <a:extLst>
            <a:ext uri="{FF2B5EF4-FFF2-40B4-BE49-F238E27FC236}">
              <a16:creationId xmlns:a16="http://schemas.microsoft.com/office/drawing/2014/main" xmlns="" id="{00000000-0008-0000-0B00-00005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7" name="Text Box 340">
          <a:extLst>
            <a:ext uri="{FF2B5EF4-FFF2-40B4-BE49-F238E27FC236}">
              <a16:creationId xmlns:a16="http://schemas.microsoft.com/office/drawing/2014/main" xmlns="" id="{00000000-0008-0000-0B00-00005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8" name="Text Box 341">
          <a:extLst>
            <a:ext uri="{FF2B5EF4-FFF2-40B4-BE49-F238E27FC236}">
              <a16:creationId xmlns:a16="http://schemas.microsoft.com/office/drawing/2014/main" xmlns="" id="{00000000-0008-0000-0B00-00005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39" name="Text Box 342">
          <a:extLst>
            <a:ext uri="{FF2B5EF4-FFF2-40B4-BE49-F238E27FC236}">
              <a16:creationId xmlns:a16="http://schemas.microsoft.com/office/drawing/2014/main" xmlns="" id="{00000000-0008-0000-0B00-00005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0" name="Text Box 343">
          <a:extLst>
            <a:ext uri="{FF2B5EF4-FFF2-40B4-BE49-F238E27FC236}">
              <a16:creationId xmlns:a16="http://schemas.microsoft.com/office/drawing/2014/main" xmlns="" id="{00000000-0008-0000-0B00-00005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1" name="Text Box 344">
          <a:extLst>
            <a:ext uri="{FF2B5EF4-FFF2-40B4-BE49-F238E27FC236}">
              <a16:creationId xmlns:a16="http://schemas.microsoft.com/office/drawing/2014/main" xmlns="" id="{00000000-0008-0000-0B00-00005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2" name="Text Box 345">
          <a:extLst>
            <a:ext uri="{FF2B5EF4-FFF2-40B4-BE49-F238E27FC236}">
              <a16:creationId xmlns:a16="http://schemas.microsoft.com/office/drawing/2014/main" xmlns="" id="{00000000-0008-0000-0B00-00005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3" name="Text Box 346">
          <a:extLst>
            <a:ext uri="{FF2B5EF4-FFF2-40B4-BE49-F238E27FC236}">
              <a16:creationId xmlns:a16="http://schemas.microsoft.com/office/drawing/2014/main" xmlns="" id="{00000000-0008-0000-0B00-00005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4" name="Text Box 347">
          <a:extLst>
            <a:ext uri="{FF2B5EF4-FFF2-40B4-BE49-F238E27FC236}">
              <a16:creationId xmlns:a16="http://schemas.microsoft.com/office/drawing/2014/main" xmlns="" id="{00000000-0008-0000-0B00-00006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5" name="Text Box 348">
          <a:extLst>
            <a:ext uri="{FF2B5EF4-FFF2-40B4-BE49-F238E27FC236}">
              <a16:creationId xmlns:a16="http://schemas.microsoft.com/office/drawing/2014/main" xmlns="" id="{00000000-0008-0000-0B00-00006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6" name="Text Box 349">
          <a:extLst>
            <a:ext uri="{FF2B5EF4-FFF2-40B4-BE49-F238E27FC236}">
              <a16:creationId xmlns:a16="http://schemas.microsoft.com/office/drawing/2014/main" xmlns="" id="{00000000-0008-0000-0B00-00006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7" name="Text Box 350">
          <a:extLst>
            <a:ext uri="{FF2B5EF4-FFF2-40B4-BE49-F238E27FC236}">
              <a16:creationId xmlns:a16="http://schemas.microsoft.com/office/drawing/2014/main" xmlns="" id="{00000000-0008-0000-0B00-00006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8" name="Text Box 351">
          <a:extLst>
            <a:ext uri="{FF2B5EF4-FFF2-40B4-BE49-F238E27FC236}">
              <a16:creationId xmlns:a16="http://schemas.microsoft.com/office/drawing/2014/main" xmlns="" id="{00000000-0008-0000-0B00-00006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49" name="Text Box 352">
          <a:extLst>
            <a:ext uri="{FF2B5EF4-FFF2-40B4-BE49-F238E27FC236}">
              <a16:creationId xmlns:a16="http://schemas.microsoft.com/office/drawing/2014/main" xmlns="" id="{00000000-0008-0000-0B00-00006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0" name="Text Box 353">
          <a:extLst>
            <a:ext uri="{FF2B5EF4-FFF2-40B4-BE49-F238E27FC236}">
              <a16:creationId xmlns:a16="http://schemas.microsoft.com/office/drawing/2014/main" xmlns="" id="{00000000-0008-0000-0B00-00006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1" name="Text Box 354">
          <a:extLst>
            <a:ext uri="{FF2B5EF4-FFF2-40B4-BE49-F238E27FC236}">
              <a16:creationId xmlns:a16="http://schemas.microsoft.com/office/drawing/2014/main" xmlns="" id="{00000000-0008-0000-0B00-00006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2" name="Text Box 355">
          <a:extLst>
            <a:ext uri="{FF2B5EF4-FFF2-40B4-BE49-F238E27FC236}">
              <a16:creationId xmlns:a16="http://schemas.microsoft.com/office/drawing/2014/main" xmlns="" id="{00000000-0008-0000-0B00-00006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3" name="Text Box 356">
          <a:extLst>
            <a:ext uri="{FF2B5EF4-FFF2-40B4-BE49-F238E27FC236}">
              <a16:creationId xmlns:a16="http://schemas.microsoft.com/office/drawing/2014/main" xmlns="" id="{00000000-0008-0000-0B00-00006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4" name="Text Box 357">
          <a:extLst>
            <a:ext uri="{FF2B5EF4-FFF2-40B4-BE49-F238E27FC236}">
              <a16:creationId xmlns:a16="http://schemas.microsoft.com/office/drawing/2014/main" xmlns="" id="{00000000-0008-0000-0B00-00006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5" name="Text Box 358">
          <a:extLst>
            <a:ext uri="{FF2B5EF4-FFF2-40B4-BE49-F238E27FC236}">
              <a16:creationId xmlns:a16="http://schemas.microsoft.com/office/drawing/2014/main" xmlns="" id="{00000000-0008-0000-0B00-00006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6" name="Text Box 359">
          <a:extLst>
            <a:ext uri="{FF2B5EF4-FFF2-40B4-BE49-F238E27FC236}">
              <a16:creationId xmlns:a16="http://schemas.microsoft.com/office/drawing/2014/main" xmlns="" id="{00000000-0008-0000-0B00-00006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7" name="Text Box 360">
          <a:extLst>
            <a:ext uri="{FF2B5EF4-FFF2-40B4-BE49-F238E27FC236}">
              <a16:creationId xmlns:a16="http://schemas.microsoft.com/office/drawing/2014/main" xmlns="" id="{00000000-0008-0000-0B00-00006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8" name="Text Box 361">
          <a:extLst>
            <a:ext uri="{FF2B5EF4-FFF2-40B4-BE49-F238E27FC236}">
              <a16:creationId xmlns:a16="http://schemas.microsoft.com/office/drawing/2014/main" xmlns="" id="{00000000-0008-0000-0B00-00006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59" name="Text Box 362">
          <a:extLst>
            <a:ext uri="{FF2B5EF4-FFF2-40B4-BE49-F238E27FC236}">
              <a16:creationId xmlns:a16="http://schemas.microsoft.com/office/drawing/2014/main" xmlns="" id="{00000000-0008-0000-0B00-00006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0" name="Text Box 363">
          <a:extLst>
            <a:ext uri="{FF2B5EF4-FFF2-40B4-BE49-F238E27FC236}">
              <a16:creationId xmlns:a16="http://schemas.microsoft.com/office/drawing/2014/main" xmlns="" id="{00000000-0008-0000-0B00-00007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1" name="Text Box 364">
          <a:extLst>
            <a:ext uri="{FF2B5EF4-FFF2-40B4-BE49-F238E27FC236}">
              <a16:creationId xmlns:a16="http://schemas.microsoft.com/office/drawing/2014/main" xmlns="" id="{00000000-0008-0000-0B00-00007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2" name="Text Box 365">
          <a:extLst>
            <a:ext uri="{FF2B5EF4-FFF2-40B4-BE49-F238E27FC236}">
              <a16:creationId xmlns:a16="http://schemas.microsoft.com/office/drawing/2014/main" xmlns="" id="{00000000-0008-0000-0B00-00007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3" name="Text Box 366">
          <a:extLst>
            <a:ext uri="{FF2B5EF4-FFF2-40B4-BE49-F238E27FC236}">
              <a16:creationId xmlns:a16="http://schemas.microsoft.com/office/drawing/2014/main" xmlns="" id="{00000000-0008-0000-0B00-00007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4" name="Text Box 367">
          <a:extLst>
            <a:ext uri="{FF2B5EF4-FFF2-40B4-BE49-F238E27FC236}">
              <a16:creationId xmlns:a16="http://schemas.microsoft.com/office/drawing/2014/main" xmlns="" id="{00000000-0008-0000-0B00-00007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5" name="Text Box 368">
          <a:extLst>
            <a:ext uri="{FF2B5EF4-FFF2-40B4-BE49-F238E27FC236}">
              <a16:creationId xmlns:a16="http://schemas.microsoft.com/office/drawing/2014/main" xmlns="" id="{00000000-0008-0000-0B00-00007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6" name="Text Box 369">
          <a:extLst>
            <a:ext uri="{FF2B5EF4-FFF2-40B4-BE49-F238E27FC236}">
              <a16:creationId xmlns:a16="http://schemas.microsoft.com/office/drawing/2014/main" xmlns="" id="{00000000-0008-0000-0B00-00007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7" name="Text Box 370">
          <a:extLst>
            <a:ext uri="{FF2B5EF4-FFF2-40B4-BE49-F238E27FC236}">
              <a16:creationId xmlns:a16="http://schemas.microsoft.com/office/drawing/2014/main" xmlns="" id="{00000000-0008-0000-0B00-00007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8" name="Text Box 371">
          <a:extLst>
            <a:ext uri="{FF2B5EF4-FFF2-40B4-BE49-F238E27FC236}">
              <a16:creationId xmlns:a16="http://schemas.microsoft.com/office/drawing/2014/main" xmlns="" id="{00000000-0008-0000-0B00-00007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69" name="Text Box 372">
          <a:extLst>
            <a:ext uri="{FF2B5EF4-FFF2-40B4-BE49-F238E27FC236}">
              <a16:creationId xmlns:a16="http://schemas.microsoft.com/office/drawing/2014/main" xmlns="" id="{00000000-0008-0000-0B00-00007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0" name="Text Box 373">
          <a:extLst>
            <a:ext uri="{FF2B5EF4-FFF2-40B4-BE49-F238E27FC236}">
              <a16:creationId xmlns:a16="http://schemas.microsoft.com/office/drawing/2014/main" xmlns="" id="{00000000-0008-0000-0B00-00007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1" name="Text Box 374">
          <a:extLst>
            <a:ext uri="{FF2B5EF4-FFF2-40B4-BE49-F238E27FC236}">
              <a16:creationId xmlns:a16="http://schemas.microsoft.com/office/drawing/2014/main" xmlns="" id="{00000000-0008-0000-0B00-00007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2" name="Text Box 375">
          <a:extLst>
            <a:ext uri="{FF2B5EF4-FFF2-40B4-BE49-F238E27FC236}">
              <a16:creationId xmlns:a16="http://schemas.microsoft.com/office/drawing/2014/main" xmlns="" id="{00000000-0008-0000-0B00-00007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3" name="Text Box 376">
          <a:extLst>
            <a:ext uri="{FF2B5EF4-FFF2-40B4-BE49-F238E27FC236}">
              <a16:creationId xmlns:a16="http://schemas.microsoft.com/office/drawing/2014/main" xmlns="" id="{00000000-0008-0000-0B00-00007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4" name="Text Box 377">
          <a:extLst>
            <a:ext uri="{FF2B5EF4-FFF2-40B4-BE49-F238E27FC236}">
              <a16:creationId xmlns:a16="http://schemas.microsoft.com/office/drawing/2014/main" xmlns="" id="{00000000-0008-0000-0B00-00007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5" name="Text Box 378">
          <a:extLst>
            <a:ext uri="{FF2B5EF4-FFF2-40B4-BE49-F238E27FC236}">
              <a16:creationId xmlns:a16="http://schemas.microsoft.com/office/drawing/2014/main" xmlns="" id="{00000000-0008-0000-0B00-00007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6" name="Text Box 379">
          <a:extLst>
            <a:ext uri="{FF2B5EF4-FFF2-40B4-BE49-F238E27FC236}">
              <a16:creationId xmlns:a16="http://schemas.microsoft.com/office/drawing/2014/main" xmlns="" id="{00000000-0008-0000-0B00-00008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7" name="Text Box 380">
          <a:extLst>
            <a:ext uri="{FF2B5EF4-FFF2-40B4-BE49-F238E27FC236}">
              <a16:creationId xmlns:a16="http://schemas.microsoft.com/office/drawing/2014/main" xmlns="" id="{00000000-0008-0000-0B00-00008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8" name="Text Box 381">
          <a:extLst>
            <a:ext uri="{FF2B5EF4-FFF2-40B4-BE49-F238E27FC236}">
              <a16:creationId xmlns:a16="http://schemas.microsoft.com/office/drawing/2014/main" xmlns="" id="{00000000-0008-0000-0B00-00008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79" name="Text Box 382">
          <a:extLst>
            <a:ext uri="{FF2B5EF4-FFF2-40B4-BE49-F238E27FC236}">
              <a16:creationId xmlns:a16="http://schemas.microsoft.com/office/drawing/2014/main" xmlns="" id="{00000000-0008-0000-0B00-00008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0" name="Text Box 383">
          <a:extLst>
            <a:ext uri="{FF2B5EF4-FFF2-40B4-BE49-F238E27FC236}">
              <a16:creationId xmlns:a16="http://schemas.microsoft.com/office/drawing/2014/main" xmlns="" id="{00000000-0008-0000-0B00-00008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1" name="Text Box 384">
          <a:extLst>
            <a:ext uri="{FF2B5EF4-FFF2-40B4-BE49-F238E27FC236}">
              <a16:creationId xmlns:a16="http://schemas.microsoft.com/office/drawing/2014/main" xmlns="" id="{00000000-0008-0000-0B00-00008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2" name="Text Box 385">
          <a:extLst>
            <a:ext uri="{FF2B5EF4-FFF2-40B4-BE49-F238E27FC236}">
              <a16:creationId xmlns:a16="http://schemas.microsoft.com/office/drawing/2014/main" xmlns="" id="{00000000-0008-0000-0B00-00008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3" name="Text Box 386">
          <a:extLst>
            <a:ext uri="{FF2B5EF4-FFF2-40B4-BE49-F238E27FC236}">
              <a16:creationId xmlns:a16="http://schemas.microsoft.com/office/drawing/2014/main" xmlns="" id="{00000000-0008-0000-0B00-00008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4" name="Text Box 387">
          <a:extLst>
            <a:ext uri="{FF2B5EF4-FFF2-40B4-BE49-F238E27FC236}">
              <a16:creationId xmlns:a16="http://schemas.microsoft.com/office/drawing/2014/main" xmlns="" id="{00000000-0008-0000-0B00-00008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5" name="Text Box 388">
          <a:extLst>
            <a:ext uri="{FF2B5EF4-FFF2-40B4-BE49-F238E27FC236}">
              <a16:creationId xmlns:a16="http://schemas.microsoft.com/office/drawing/2014/main" xmlns="" id="{00000000-0008-0000-0B00-00008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6" name="Text Box 389">
          <a:extLst>
            <a:ext uri="{FF2B5EF4-FFF2-40B4-BE49-F238E27FC236}">
              <a16:creationId xmlns:a16="http://schemas.microsoft.com/office/drawing/2014/main" xmlns="" id="{00000000-0008-0000-0B00-00008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7" name="Text Box 390">
          <a:extLst>
            <a:ext uri="{FF2B5EF4-FFF2-40B4-BE49-F238E27FC236}">
              <a16:creationId xmlns:a16="http://schemas.microsoft.com/office/drawing/2014/main" xmlns="" id="{00000000-0008-0000-0B00-00008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8" name="Text Box 391">
          <a:extLst>
            <a:ext uri="{FF2B5EF4-FFF2-40B4-BE49-F238E27FC236}">
              <a16:creationId xmlns:a16="http://schemas.microsoft.com/office/drawing/2014/main" xmlns="" id="{00000000-0008-0000-0B00-00008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89" name="Text Box 392">
          <a:extLst>
            <a:ext uri="{FF2B5EF4-FFF2-40B4-BE49-F238E27FC236}">
              <a16:creationId xmlns:a16="http://schemas.microsoft.com/office/drawing/2014/main" xmlns="" id="{00000000-0008-0000-0B00-00008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0" name="Text Box 393">
          <a:extLst>
            <a:ext uri="{FF2B5EF4-FFF2-40B4-BE49-F238E27FC236}">
              <a16:creationId xmlns:a16="http://schemas.microsoft.com/office/drawing/2014/main" xmlns="" id="{00000000-0008-0000-0B00-00008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1" name="Text Box 394">
          <a:extLst>
            <a:ext uri="{FF2B5EF4-FFF2-40B4-BE49-F238E27FC236}">
              <a16:creationId xmlns:a16="http://schemas.microsoft.com/office/drawing/2014/main" xmlns="" id="{00000000-0008-0000-0B00-00008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2" name="Text Box 395">
          <a:extLst>
            <a:ext uri="{FF2B5EF4-FFF2-40B4-BE49-F238E27FC236}">
              <a16:creationId xmlns:a16="http://schemas.microsoft.com/office/drawing/2014/main" xmlns="" id="{00000000-0008-0000-0B00-00009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3" name="Text Box 396">
          <a:extLst>
            <a:ext uri="{FF2B5EF4-FFF2-40B4-BE49-F238E27FC236}">
              <a16:creationId xmlns:a16="http://schemas.microsoft.com/office/drawing/2014/main" xmlns="" id="{00000000-0008-0000-0B00-00009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4" name="Text Box 397">
          <a:extLst>
            <a:ext uri="{FF2B5EF4-FFF2-40B4-BE49-F238E27FC236}">
              <a16:creationId xmlns:a16="http://schemas.microsoft.com/office/drawing/2014/main" xmlns="" id="{00000000-0008-0000-0B00-00009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5" name="Text Box 398">
          <a:extLst>
            <a:ext uri="{FF2B5EF4-FFF2-40B4-BE49-F238E27FC236}">
              <a16:creationId xmlns:a16="http://schemas.microsoft.com/office/drawing/2014/main" xmlns="" id="{00000000-0008-0000-0B00-00009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6" name="Text Box 399">
          <a:extLst>
            <a:ext uri="{FF2B5EF4-FFF2-40B4-BE49-F238E27FC236}">
              <a16:creationId xmlns:a16="http://schemas.microsoft.com/office/drawing/2014/main" xmlns="" id="{00000000-0008-0000-0B00-00009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7" name="Text Box 400">
          <a:extLst>
            <a:ext uri="{FF2B5EF4-FFF2-40B4-BE49-F238E27FC236}">
              <a16:creationId xmlns:a16="http://schemas.microsoft.com/office/drawing/2014/main" xmlns="" id="{00000000-0008-0000-0B00-00009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8" name="Text Box 401">
          <a:extLst>
            <a:ext uri="{FF2B5EF4-FFF2-40B4-BE49-F238E27FC236}">
              <a16:creationId xmlns:a16="http://schemas.microsoft.com/office/drawing/2014/main" xmlns="" id="{00000000-0008-0000-0B00-00009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199" name="Text Box 402">
          <a:extLst>
            <a:ext uri="{FF2B5EF4-FFF2-40B4-BE49-F238E27FC236}">
              <a16:creationId xmlns:a16="http://schemas.microsoft.com/office/drawing/2014/main" xmlns="" id="{00000000-0008-0000-0B00-00009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0" name="Text Box 403">
          <a:extLst>
            <a:ext uri="{FF2B5EF4-FFF2-40B4-BE49-F238E27FC236}">
              <a16:creationId xmlns:a16="http://schemas.microsoft.com/office/drawing/2014/main" xmlns="" id="{00000000-0008-0000-0B00-00009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1" name="Text Box 404">
          <a:extLst>
            <a:ext uri="{FF2B5EF4-FFF2-40B4-BE49-F238E27FC236}">
              <a16:creationId xmlns:a16="http://schemas.microsoft.com/office/drawing/2014/main" xmlns="" id="{00000000-0008-0000-0B00-00009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2" name="Text Box 405">
          <a:extLst>
            <a:ext uri="{FF2B5EF4-FFF2-40B4-BE49-F238E27FC236}">
              <a16:creationId xmlns:a16="http://schemas.microsoft.com/office/drawing/2014/main" xmlns="" id="{00000000-0008-0000-0B00-00009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3" name="Text Box 406">
          <a:extLst>
            <a:ext uri="{FF2B5EF4-FFF2-40B4-BE49-F238E27FC236}">
              <a16:creationId xmlns:a16="http://schemas.microsoft.com/office/drawing/2014/main" xmlns="" id="{00000000-0008-0000-0B00-00009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4" name="Text Box 407">
          <a:extLst>
            <a:ext uri="{FF2B5EF4-FFF2-40B4-BE49-F238E27FC236}">
              <a16:creationId xmlns:a16="http://schemas.microsoft.com/office/drawing/2014/main" xmlns="" id="{00000000-0008-0000-0B00-00009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5" name="Text Box 408">
          <a:extLst>
            <a:ext uri="{FF2B5EF4-FFF2-40B4-BE49-F238E27FC236}">
              <a16:creationId xmlns:a16="http://schemas.microsoft.com/office/drawing/2014/main" xmlns="" id="{00000000-0008-0000-0B00-00009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6" name="Text Box 409">
          <a:extLst>
            <a:ext uri="{FF2B5EF4-FFF2-40B4-BE49-F238E27FC236}">
              <a16:creationId xmlns:a16="http://schemas.microsoft.com/office/drawing/2014/main" xmlns="" id="{00000000-0008-0000-0B00-00009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7" name="Text Box 410">
          <a:extLst>
            <a:ext uri="{FF2B5EF4-FFF2-40B4-BE49-F238E27FC236}">
              <a16:creationId xmlns:a16="http://schemas.microsoft.com/office/drawing/2014/main" xmlns="" id="{00000000-0008-0000-0B00-00009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8" name="Text Box 411">
          <a:extLst>
            <a:ext uri="{FF2B5EF4-FFF2-40B4-BE49-F238E27FC236}">
              <a16:creationId xmlns:a16="http://schemas.microsoft.com/office/drawing/2014/main" xmlns="" id="{00000000-0008-0000-0B00-0000A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09" name="Text Box 412">
          <a:extLst>
            <a:ext uri="{FF2B5EF4-FFF2-40B4-BE49-F238E27FC236}">
              <a16:creationId xmlns:a16="http://schemas.microsoft.com/office/drawing/2014/main" xmlns="" id="{00000000-0008-0000-0B00-0000A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0" name="Text Box 413">
          <a:extLst>
            <a:ext uri="{FF2B5EF4-FFF2-40B4-BE49-F238E27FC236}">
              <a16:creationId xmlns:a16="http://schemas.microsoft.com/office/drawing/2014/main" xmlns="" id="{00000000-0008-0000-0B00-0000A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1" name="Text Box 414">
          <a:extLst>
            <a:ext uri="{FF2B5EF4-FFF2-40B4-BE49-F238E27FC236}">
              <a16:creationId xmlns:a16="http://schemas.microsoft.com/office/drawing/2014/main" xmlns="" id="{00000000-0008-0000-0B00-0000A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2" name="Text Box 415">
          <a:extLst>
            <a:ext uri="{FF2B5EF4-FFF2-40B4-BE49-F238E27FC236}">
              <a16:creationId xmlns:a16="http://schemas.microsoft.com/office/drawing/2014/main" xmlns="" id="{00000000-0008-0000-0B00-0000A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3" name="Text Box 416">
          <a:extLst>
            <a:ext uri="{FF2B5EF4-FFF2-40B4-BE49-F238E27FC236}">
              <a16:creationId xmlns:a16="http://schemas.microsoft.com/office/drawing/2014/main" xmlns="" id="{00000000-0008-0000-0B00-0000A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4" name="Text Box 417">
          <a:extLst>
            <a:ext uri="{FF2B5EF4-FFF2-40B4-BE49-F238E27FC236}">
              <a16:creationId xmlns:a16="http://schemas.microsoft.com/office/drawing/2014/main" xmlns="" id="{00000000-0008-0000-0B00-0000A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5" name="Text Box 418">
          <a:extLst>
            <a:ext uri="{FF2B5EF4-FFF2-40B4-BE49-F238E27FC236}">
              <a16:creationId xmlns:a16="http://schemas.microsoft.com/office/drawing/2014/main" xmlns="" id="{00000000-0008-0000-0B00-0000A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6" name="Text Box 419">
          <a:extLst>
            <a:ext uri="{FF2B5EF4-FFF2-40B4-BE49-F238E27FC236}">
              <a16:creationId xmlns:a16="http://schemas.microsoft.com/office/drawing/2014/main" xmlns="" id="{00000000-0008-0000-0B00-0000A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7" name="Text Box 420">
          <a:extLst>
            <a:ext uri="{FF2B5EF4-FFF2-40B4-BE49-F238E27FC236}">
              <a16:creationId xmlns:a16="http://schemas.microsoft.com/office/drawing/2014/main" xmlns="" id="{00000000-0008-0000-0B00-0000A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8" name="Text Box 421">
          <a:extLst>
            <a:ext uri="{FF2B5EF4-FFF2-40B4-BE49-F238E27FC236}">
              <a16:creationId xmlns:a16="http://schemas.microsoft.com/office/drawing/2014/main" xmlns="" id="{00000000-0008-0000-0B00-0000A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19" name="Text Box 422">
          <a:extLst>
            <a:ext uri="{FF2B5EF4-FFF2-40B4-BE49-F238E27FC236}">
              <a16:creationId xmlns:a16="http://schemas.microsoft.com/office/drawing/2014/main" xmlns="" id="{00000000-0008-0000-0B00-0000A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0" name="Text Box 423">
          <a:extLst>
            <a:ext uri="{FF2B5EF4-FFF2-40B4-BE49-F238E27FC236}">
              <a16:creationId xmlns:a16="http://schemas.microsoft.com/office/drawing/2014/main" xmlns="" id="{00000000-0008-0000-0B00-0000A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1" name="Text Box 424">
          <a:extLst>
            <a:ext uri="{FF2B5EF4-FFF2-40B4-BE49-F238E27FC236}">
              <a16:creationId xmlns:a16="http://schemas.microsoft.com/office/drawing/2014/main" xmlns="" id="{00000000-0008-0000-0B00-0000A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2" name="Text Box 425">
          <a:extLst>
            <a:ext uri="{FF2B5EF4-FFF2-40B4-BE49-F238E27FC236}">
              <a16:creationId xmlns:a16="http://schemas.microsoft.com/office/drawing/2014/main" xmlns="" id="{00000000-0008-0000-0B00-0000A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3" name="Text Box 426">
          <a:extLst>
            <a:ext uri="{FF2B5EF4-FFF2-40B4-BE49-F238E27FC236}">
              <a16:creationId xmlns:a16="http://schemas.microsoft.com/office/drawing/2014/main" xmlns="" id="{00000000-0008-0000-0B00-0000A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4" name="Text Box 427">
          <a:extLst>
            <a:ext uri="{FF2B5EF4-FFF2-40B4-BE49-F238E27FC236}">
              <a16:creationId xmlns:a16="http://schemas.microsoft.com/office/drawing/2014/main" xmlns="" id="{00000000-0008-0000-0B00-0000B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5" name="Text Box 428">
          <a:extLst>
            <a:ext uri="{FF2B5EF4-FFF2-40B4-BE49-F238E27FC236}">
              <a16:creationId xmlns:a16="http://schemas.microsoft.com/office/drawing/2014/main" xmlns="" id="{00000000-0008-0000-0B00-0000B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6" name="Text Box 429">
          <a:extLst>
            <a:ext uri="{FF2B5EF4-FFF2-40B4-BE49-F238E27FC236}">
              <a16:creationId xmlns:a16="http://schemas.microsoft.com/office/drawing/2014/main" xmlns="" id="{00000000-0008-0000-0B00-0000B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7" name="Text Box 430">
          <a:extLst>
            <a:ext uri="{FF2B5EF4-FFF2-40B4-BE49-F238E27FC236}">
              <a16:creationId xmlns:a16="http://schemas.microsoft.com/office/drawing/2014/main" xmlns="" id="{00000000-0008-0000-0B00-0000B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8" name="Text Box 431">
          <a:extLst>
            <a:ext uri="{FF2B5EF4-FFF2-40B4-BE49-F238E27FC236}">
              <a16:creationId xmlns:a16="http://schemas.microsoft.com/office/drawing/2014/main" xmlns="" id="{00000000-0008-0000-0B00-0000B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29" name="Text Box 432">
          <a:extLst>
            <a:ext uri="{FF2B5EF4-FFF2-40B4-BE49-F238E27FC236}">
              <a16:creationId xmlns:a16="http://schemas.microsoft.com/office/drawing/2014/main" xmlns="" id="{00000000-0008-0000-0B00-0000B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0" name="Text Box 433">
          <a:extLst>
            <a:ext uri="{FF2B5EF4-FFF2-40B4-BE49-F238E27FC236}">
              <a16:creationId xmlns:a16="http://schemas.microsoft.com/office/drawing/2014/main" xmlns="" id="{00000000-0008-0000-0B00-0000B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1" name="Text Box 434">
          <a:extLst>
            <a:ext uri="{FF2B5EF4-FFF2-40B4-BE49-F238E27FC236}">
              <a16:creationId xmlns:a16="http://schemas.microsoft.com/office/drawing/2014/main" xmlns="" id="{00000000-0008-0000-0B00-0000B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2" name="Text Box 435">
          <a:extLst>
            <a:ext uri="{FF2B5EF4-FFF2-40B4-BE49-F238E27FC236}">
              <a16:creationId xmlns:a16="http://schemas.microsoft.com/office/drawing/2014/main" xmlns="" id="{00000000-0008-0000-0B00-0000B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3" name="Text Box 436">
          <a:extLst>
            <a:ext uri="{FF2B5EF4-FFF2-40B4-BE49-F238E27FC236}">
              <a16:creationId xmlns:a16="http://schemas.microsoft.com/office/drawing/2014/main" xmlns="" id="{00000000-0008-0000-0B00-0000B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4" name="Text Box 437">
          <a:extLst>
            <a:ext uri="{FF2B5EF4-FFF2-40B4-BE49-F238E27FC236}">
              <a16:creationId xmlns:a16="http://schemas.microsoft.com/office/drawing/2014/main" xmlns="" id="{00000000-0008-0000-0B00-0000B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5" name="Text Box 438">
          <a:extLst>
            <a:ext uri="{FF2B5EF4-FFF2-40B4-BE49-F238E27FC236}">
              <a16:creationId xmlns:a16="http://schemas.microsoft.com/office/drawing/2014/main" xmlns="" id="{00000000-0008-0000-0B00-0000B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6" name="Text Box 439">
          <a:extLst>
            <a:ext uri="{FF2B5EF4-FFF2-40B4-BE49-F238E27FC236}">
              <a16:creationId xmlns:a16="http://schemas.microsoft.com/office/drawing/2014/main" xmlns="" id="{00000000-0008-0000-0B00-0000B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7" name="Text Box 440">
          <a:extLst>
            <a:ext uri="{FF2B5EF4-FFF2-40B4-BE49-F238E27FC236}">
              <a16:creationId xmlns:a16="http://schemas.microsoft.com/office/drawing/2014/main" xmlns="" id="{00000000-0008-0000-0B00-0000B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8" name="Text Box 441">
          <a:extLst>
            <a:ext uri="{FF2B5EF4-FFF2-40B4-BE49-F238E27FC236}">
              <a16:creationId xmlns:a16="http://schemas.microsoft.com/office/drawing/2014/main" xmlns="" id="{00000000-0008-0000-0B00-0000B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39" name="Text Box 442">
          <a:extLst>
            <a:ext uri="{FF2B5EF4-FFF2-40B4-BE49-F238E27FC236}">
              <a16:creationId xmlns:a16="http://schemas.microsoft.com/office/drawing/2014/main" xmlns="" id="{00000000-0008-0000-0B00-0000B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0" name="Text Box 443">
          <a:extLst>
            <a:ext uri="{FF2B5EF4-FFF2-40B4-BE49-F238E27FC236}">
              <a16:creationId xmlns:a16="http://schemas.microsoft.com/office/drawing/2014/main" xmlns="" id="{00000000-0008-0000-0B00-0000C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1" name="Text Box 444">
          <a:extLst>
            <a:ext uri="{FF2B5EF4-FFF2-40B4-BE49-F238E27FC236}">
              <a16:creationId xmlns:a16="http://schemas.microsoft.com/office/drawing/2014/main" xmlns="" id="{00000000-0008-0000-0B00-0000C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2" name="Text Box 445">
          <a:extLst>
            <a:ext uri="{FF2B5EF4-FFF2-40B4-BE49-F238E27FC236}">
              <a16:creationId xmlns:a16="http://schemas.microsoft.com/office/drawing/2014/main" xmlns="" id="{00000000-0008-0000-0B00-0000C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3" name="Text Box 446">
          <a:extLst>
            <a:ext uri="{FF2B5EF4-FFF2-40B4-BE49-F238E27FC236}">
              <a16:creationId xmlns:a16="http://schemas.microsoft.com/office/drawing/2014/main" xmlns="" id="{00000000-0008-0000-0B00-0000C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4" name="Text Box 447">
          <a:extLst>
            <a:ext uri="{FF2B5EF4-FFF2-40B4-BE49-F238E27FC236}">
              <a16:creationId xmlns:a16="http://schemas.microsoft.com/office/drawing/2014/main" xmlns="" id="{00000000-0008-0000-0B00-0000C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5" name="Text Box 448">
          <a:extLst>
            <a:ext uri="{FF2B5EF4-FFF2-40B4-BE49-F238E27FC236}">
              <a16:creationId xmlns:a16="http://schemas.microsoft.com/office/drawing/2014/main" xmlns="" id="{00000000-0008-0000-0B00-0000C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6" name="Text Box 449">
          <a:extLst>
            <a:ext uri="{FF2B5EF4-FFF2-40B4-BE49-F238E27FC236}">
              <a16:creationId xmlns:a16="http://schemas.microsoft.com/office/drawing/2014/main" xmlns="" id="{00000000-0008-0000-0B00-0000C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7" name="Text Box 450">
          <a:extLst>
            <a:ext uri="{FF2B5EF4-FFF2-40B4-BE49-F238E27FC236}">
              <a16:creationId xmlns:a16="http://schemas.microsoft.com/office/drawing/2014/main" xmlns="" id="{00000000-0008-0000-0B00-0000C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8" name="Text Box 451">
          <a:extLst>
            <a:ext uri="{FF2B5EF4-FFF2-40B4-BE49-F238E27FC236}">
              <a16:creationId xmlns:a16="http://schemas.microsoft.com/office/drawing/2014/main" xmlns="" id="{00000000-0008-0000-0B00-0000C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49" name="Text Box 452">
          <a:extLst>
            <a:ext uri="{FF2B5EF4-FFF2-40B4-BE49-F238E27FC236}">
              <a16:creationId xmlns:a16="http://schemas.microsoft.com/office/drawing/2014/main" xmlns="" id="{00000000-0008-0000-0B00-0000C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0" name="Text Box 453">
          <a:extLst>
            <a:ext uri="{FF2B5EF4-FFF2-40B4-BE49-F238E27FC236}">
              <a16:creationId xmlns:a16="http://schemas.microsoft.com/office/drawing/2014/main" xmlns="" id="{00000000-0008-0000-0B00-0000C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1" name="Text Box 454">
          <a:extLst>
            <a:ext uri="{FF2B5EF4-FFF2-40B4-BE49-F238E27FC236}">
              <a16:creationId xmlns:a16="http://schemas.microsoft.com/office/drawing/2014/main" xmlns="" id="{00000000-0008-0000-0B00-0000C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2" name="Text Box 455">
          <a:extLst>
            <a:ext uri="{FF2B5EF4-FFF2-40B4-BE49-F238E27FC236}">
              <a16:creationId xmlns:a16="http://schemas.microsoft.com/office/drawing/2014/main" xmlns="" id="{00000000-0008-0000-0B00-0000C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3" name="Text Box 456">
          <a:extLst>
            <a:ext uri="{FF2B5EF4-FFF2-40B4-BE49-F238E27FC236}">
              <a16:creationId xmlns:a16="http://schemas.microsoft.com/office/drawing/2014/main" xmlns="" id="{00000000-0008-0000-0B00-0000C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4" name="Text Box 457">
          <a:extLst>
            <a:ext uri="{FF2B5EF4-FFF2-40B4-BE49-F238E27FC236}">
              <a16:creationId xmlns:a16="http://schemas.microsoft.com/office/drawing/2014/main" xmlns="" id="{00000000-0008-0000-0B00-0000C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5" name="Text Box 458">
          <a:extLst>
            <a:ext uri="{FF2B5EF4-FFF2-40B4-BE49-F238E27FC236}">
              <a16:creationId xmlns:a16="http://schemas.microsoft.com/office/drawing/2014/main" xmlns="" id="{00000000-0008-0000-0B00-0000C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6" name="Text Box 459">
          <a:extLst>
            <a:ext uri="{FF2B5EF4-FFF2-40B4-BE49-F238E27FC236}">
              <a16:creationId xmlns:a16="http://schemas.microsoft.com/office/drawing/2014/main" xmlns="" id="{00000000-0008-0000-0B00-0000D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7" name="Text Box 460">
          <a:extLst>
            <a:ext uri="{FF2B5EF4-FFF2-40B4-BE49-F238E27FC236}">
              <a16:creationId xmlns:a16="http://schemas.microsoft.com/office/drawing/2014/main" xmlns="" id="{00000000-0008-0000-0B00-0000D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8" name="Text Box 461">
          <a:extLst>
            <a:ext uri="{FF2B5EF4-FFF2-40B4-BE49-F238E27FC236}">
              <a16:creationId xmlns:a16="http://schemas.microsoft.com/office/drawing/2014/main" xmlns="" id="{00000000-0008-0000-0B00-0000D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59" name="Text Box 462">
          <a:extLst>
            <a:ext uri="{FF2B5EF4-FFF2-40B4-BE49-F238E27FC236}">
              <a16:creationId xmlns:a16="http://schemas.microsoft.com/office/drawing/2014/main" xmlns="" id="{00000000-0008-0000-0B00-0000D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0" name="Text Box 463">
          <a:extLst>
            <a:ext uri="{FF2B5EF4-FFF2-40B4-BE49-F238E27FC236}">
              <a16:creationId xmlns:a16="http://schemas.microsoft.com/office/drawing/2014/main" xmlns="" id="{00000000-0008-0000-0B00-0000D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1" name="Text Box 464">
          <a:extLst>
            <a:ext uri="{FF2B5EF4-FFF2-40B4-BE49-F238E27FC236}">
              <a16:creationId xmlns:a16="http://schemas.microsoft.com/office/drawing/2014/main" xmlns="" id="{00000000-0008-0000-0B00-0000D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2" name="Text Box 465">
          <a:extLst>
            <a:ext uri="{FF2B5EF4-FFF2-40B4-BE49-F238E27FC236}">
              <a16:creationId xmlns:a16="http://schemas.microsoft.com/office/drawing/2014/main" xmlns="" id="{00000000-0008-0000-0B00-0000D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3" name="Text Box 466">
          <a:extLst>
            <a:ext uri="{FF2B5EF4-FFF2-40B4-BE49-F238E27FC236}">
              <a16:creationId xmlns:a16="http://schemas.microsoft.com/office/drawing/2014/main" xmlns="" id="{00000000-0008-0000-0B00-0000D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4" name="Text Box 467">
          <a:extLst>
            <a:ext uri="{FF2B5EF4-FFF2-40B4-BE49-F238E27FC236}">
              <a16:creationId xmlns:a16="http://schemas.microsoft.com/office/drawing/2014/main" xmlns="" id="{00000000-0008-0000-0B00-0000D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5" name="Text Box 468">
          <a:extLst>
            <a:ext uri="{FF2B5EF4-FFF2-40B4-BE49-F238E27FC236}">
              <a16:creationId xmlns:a16="http://schemas.microsoft.com/office/drawing/2014/main" xmlns="" id="{00000000-0008-0000-0B00-0000D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6" name="Text Box 469">
          <a:extLst>
            <a:ext uri="{FF2B5EF4-FFF2-40B4-BE49-F238E27FC236}">
              <a16:creationId xmlns:a16="http://schemas.microsoft.com/office/drawing/2014/main" xmlns="" id="{00000000-0008-0000-0B00-0000D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7" name="Text Box 470">
          <a:extLst>
            <a:ext uri="{FF2B5EF4-FFF2-40B4-BE49-F238E27FC236}">
              <a16:creationId xmlns:a16="http://schemas.microsoft.com/office/drawing/2014/main" xmlns="" id="{00000000-0008-0000-0B00-0000D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8" name="Text Box 471">
          <a:extLst>
            <a:ext uri="{FF2B5EF4-FFF2-40B4-BE49-F238E27FC236}">
              <a16:creationId xmlns:a16="http://schemas.microsoft.com/office/drawing/2014/main" xmlns="" id="{00000000-0008-0000-0B00-0000D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69" name="Text Box 472">
          <a:extLst>
            <a:ext uri="{FF2B5EF4-FFF2-40B4-BE49-F238E27FC236}">
              <a16:creationId xmlns:a16="http://schemas.microsoft.com/office/drawing/2014/main" xmlns="" id="{00000000-0008-0000-0B00-0000D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0" name="Text Box 473">
          <a:extLst>
            <a:ext uri="{FF2B5EF4-FFF2-40B4-BE49-F238E27FC236}">
              <a16:creationId xmlns:a16="http://schemas.microsoft.com/office/drawing/2014/main" xmlns="" id="{00000000-0008-0000-0B00-0000D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1" name="Text Box 474">
          <a:extLst>
            <a:ext uri="{FF2B5EF4-FFF2-40B4-BE49-F238E27FC236}">
              <a16:creationId xmlns:a16="http://schemas.microsoft.com/office/drawing/2014/main" xmlns="" id="{00000000-0008-0000-0B00-0000D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2" name="Text Box 475">
          <a:extLst>
            <a:ext uri="{FF2B5EF4-FFF2-40B4-BE49-F238E27FC236}">
              <a16:creationId xmlns:a16="http://schemas.microsoft.com/office/drawing/2014/main" xmlns="" id="{00000000-0008-0000-0B00-0000E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3" name="Text Box 476">
          <a:extLst>
            <a:ext uri="{FF2B5EF4-FFF2-40B4-BE49-F238E27FC236}">
              <a16:creationId xmlns:a16="http://schemas.microsoft.com/office/drawing/2014/main" xmlns="" id="{00000000-0008-0000-0B00-0000E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4" name="Text Box 477">
          <a:extLst>
            <a:ext uri="{FF2B5EF4-FFF2-40B4-BE49-F238E27FC236}">
              <a16:creationId xmlns:a16="http://schemas.microsoft.com/office/drawing/2014/main" xmlns="" id="{00000000-0008-0000-0B00-0000E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5" name="Text Box 478">
          <a:extLst>
            <a:ext uri="{FF2B5EF4-FFF2-40B4-BE49-F238E27FC236}">
              <a16:creationId xmlns:a16="http://schemas.microsoft.com/office/drawing/2014/main" xmlns="" id="{00000000-0008-0000-0B00-0000E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6" name="Text Box 479">
          <a:extLst>
            <a:ext uri="{FF2B5EF4-FFF2-40B4-BE49-F238E27FC236}">
              <a16:creationId xmlns:a16="http://schemas.microsoft.com/office/drawing/2014/main" xmlns="" id="{00000000-0008-0000-0B00-0000E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7" name="Text Box 480">
          <a:extLst>
            <a:ext uri="{FF2B5EF4-FFF2-40B4-BE49-F238E27FC236}">
              <a16:creationId xmlns:a16="http://schemas.microsoft.com/office/drawing/2014/main" xmlns="" id="{00000000-0008-0000-0B00-0000E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8" name="Text Box 481">
          <a:extLst>
            <a:ext uri="{FF2B5EF4-FFF2-40B4-BE49-F238E27FC236}">
              <a16:creationId xmlns:a16="http://schemas.microsoft.com/office/drawing/2014/main" xmlns="" id="{00000000-0008-0000-0B00-0000E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79" name="Text Box 482">
          <a:extLst>
            <a:ext uri="{FF2B5EF4-FFF2-40B4-BE49-F238E27FC236}">
              <a16:creationId xmlns:a16="http://schemas.microsoft.com/office/drawing/2014/main" xmlns="" id="{00000000-0008-0000-0B00-0000E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0" name="Text Box 483">
          <a:extLst>
            <a:ext uri="{FF2B5EF4-FFF2-40B4-BE49-F238E27FC236}">
              <a16:creationId xmlns:a16="http://schemas.microsoft.com/office/drawing/2014/main" xmlns="" id="{00000000-0008-0000-0B00-0000E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1" name="Text Box 484">
          <a:extLst>
            <a:ext uri="{FF2B5EF4-FFF2-40B4-BE49-F238E27FC236}">
              <a16:creationId xmlns:a16="http://schemas.microsoft.com/office/drawing/2014/main" xmlns="" id="{00000000-0008-0000-0B00-0000E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2" name="Text Box 485">
          <a:extLst>
            <a:ext uri="{FF2B5EF4-FFF2-40B4-BE49-F238E27FC236}">
              <a16:creationId xmlns:a16="http://schemas.microsoft.com/office/drawing/2014/main" xmlns="" id="{00000000-0008-0000-0B00-0000E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3" name="Text Box 486">
          <a:extLst>
            <a:ext uri="{FF2B5EF4-FFF2-40B4-BE49-F238E27FC236}">
              <a16:creationId xmlns:a16="http://schemas.microsoft.com/office/drawing/2014/main" xmlns="" id="{00000000-0008-0000-0B00-0000E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4" name="Text Box 487">
          <a:extLst>
            <a:ext uri="{FF2B5EF4-FFF2-40B4-BE49-F238E27FC236}">
              <a16:creationId xmlns:a16="http://schemas.microsoft.com/office/drawing/2014/main" xmlns="" id="{00000000-0008-0000-0B00-0000E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5" name="Text Box 488">
          <a:extLst>
            <a:ext uri="{FF2B5EF4-FFF2-40B4-BE49-F238E27FC236}">
              <a16:creationId xmlns:a16="http://schemas.microsoft.com/office/drawing/2014/main" xmlns="" id="{00000000-0008-0000-0B00-0000E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6" name="Text Box 489">
          <a:extLst>
            <a:ext uri="{FF2B5EF4-FFF2-40B4-BE49-F238E27FC236}">
              <a16:creationId xmlns:a16="http://schemas.microsoft.com/office/drawing/2014/main" xmlns="" id="{00000000-0008-0000-0B00-0000E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7" name="Text Box 490">
          <a:extLst>
            <a:ext uri="{FF2B5EF4-FFF2-40B4-BE49-F238E27FC236}">
              <a16:creationId xmlns:a16="http://schemas.microsoft.com/office/drawing/2014/main" xmlns="" id="{00000000-0008-0000-0B00-0000E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8" name="Text Box 491">
          <a:extLst>
            <a:ext uri="{FF2B5EF4-FFF2-40B4-BE49-F238E27FC236}">
              <a16:creationId xmlns:a16="http://schemas.microsoft.com/office/drawing/2014/main" xmlns="" id="{00000000-0008-0000-0B00-0000F0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89" name="Text Box 492">
          <a:extLst>
            <a:ext uri="{FF2B5EF4-FFF2-40B4-BE49-F238E27FC236}">
              <a16:creationId xmlns:a16="http://schemas.microsoft.com/office/drawing/2014/main" xmlns="" id="{00000000-0008-0000-0B00-0000F1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0" name="Text Box 493">
          <a:extLst>
            <a:ext uri="{FF2B5EF4-FFF2-40B4-BE49-F238E27FC236}">
              <a16:creationId xmlns:a16="http://schemas.microsoft.com/office/drawing/2014/main" xmlns="" id="{00000000-0008-0000-0B00-0000F2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1" name="Text Box 494">
          <a:extLst>
            <a:ext uri="{FF2B5EF4-FFF2-40B4-BE49-F238E27FC236}">
              <a16:creationId xmlns:a16="http://schemas.microsoft.com/office/drawing/2014/main" xmlns="" id="{00000000-0008-0000-0B00-0000F3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2" name="Text Box 495">
          <a:extLst>
            <a:ext uri="{FF2B5EF4-FFF2-40B4-BE49-F238E27FC236}">
              <a16:creationId xmlns:a16="http://schemas.microsoft.com/office/drawing/2014/main" xmlns="" id="{00000000-0008-0000-0B00-0000F4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3" name="Text Box 496">
          <a:extLst>
            <a:ext uri="{FF2B5EF4-FFF2-40B4-BE49-F238E27FC236}">
              <a16:creationId xmlns:a16="http://schemas.microsoft.com/office/drawing/2014/main" xmlns="" id="{00000000-0008-0000-0B00-0000F5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4" name="Text Box 497">
          <a:extLst>
            <a:ext uri="{FF2B5EF4-FFF2-40B4-BE49-F238E27FC236}">
              <a16:creationId xmlns:a16="http://schemas.microsoft.com/office/drawing/2014/main" xmlns="" id="{00000000-0008-0000-0B00-0000F6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5" name="Text Box 498">
          <a:extLst>
            <a:ext uri="{FF2B5EF4-FFF2-40B4-BE49-F238E27FC236}">
              <a16:creationId xmlns:a16="http://schemas.microsoft.com/office/drawing/2014/main" xmlns="" id="{00000000-0008-0000-0B00-0000F7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6" name="Text Box 499">
          <a:extLst>
            <a:ext uri="{FF2B5EF4-FFF2-40B4-BE49-F238E27FC236}">
              <a16:creationId xmlns:a16="http://schemas.microsoft.com/office/drawing/2014/main" xmlns="" id="{00000000-0008-0000-0B00-0000F8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7" name="Text Box 500">
          <a:extLst>
            <a:ext uri="{FF2B5EF4-FFF2-40B4-BE49-F238E27FC236}">
              <a16:creationId xmlns:a16="http://schemas.microsoft.com/office/drawing/2014/main" xmlns="" id="{00000000-0008-0000-0B00-0000F9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8" name="Text Box 501">
          <a:extLst>
            <a:ext uri="{FF2B5EF4-FFF2-40B4-BE49-F238E27FC236}">
              <a16:creationId xmlns:a16="http://schemas.microsoft.com/office/drawing/2014/main" xmlns="" id="{00000000-0008-0000-0B00-0000FA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299" name="Text Box 502">
          <a:extLst>
            <a:ext uri="{FF2B5EF4-FFF2-40B4-BE49-F238E27FC236}">
              <a16:creationId xmlns:a16="http://schemas.microsoft.com/office/drawing/2014/main" xmlns="" id="{00000000-0008-0000-0B00-0000FB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0" name="Text Box 503">
          <a:extLst>
            <a:ext uri="{FF2B5EF4-FFF2-40B4-BE49-F238E27FC236}">
              <a16:creationId xmlns:a16="http://schemas.microsoft.com/office/drawing/2014/main" xmlns="" id="{00000000-0008-0000-0B00-0000FC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1" name="Text Box 504">
          <a:extLst>
            <a:ext uri="{FF2B5EF4-FFF2-40B4-BE49-F238E27FC236}">
              <a16:creationId xmlns:a16="http://schemas.microsoft.com/office/drawing/2014/main" xmlns="" id="{00000000-0008-0000-0B00-0000FD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2" name="Text Box 505">
          <a:extLst>
            <a:ext uri="{FF2B5EF4-FFF2-40B4-BE49-F238E27FC236}">
              <a16:creationId xmlns:a16="http://schemas.microsoft.com/office/drawing/2014/main" xmlns="" id="{00000000-0008-0000-0B00-0000FE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3" name="Text Box 506">
          <a:extLst>
            <a:ext uri="{FF2B5EF4-FFF2-40B4-BE49-F238E27FC236}">
              <a16:creationId xmlns:a16="http://schemas.microsoft.com/office/drawing/2014/main" xmlns="" id="{00000000-0008-0000-0B00-0000FF08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4" name="Text Box 507">
          <a:extLst>
            <a:ext uri="{FF2B5EF4-FFF2-40B4-BE49-F238E27FC236}">
              <a16:creationId xmlns:a16="http://schemas.microsoft.com/office/drawing/2014/main" xmlns="" id="{00000000-0008-0000-0B00-00000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5" name="Text Box 508">
          <a:extLst>
            <a:ext uri="{FF2B5EF4-FFF2-40B4-BE49-F238E27FC236}">
              <a16:creationId xmlns:a16="http://schemas.microsoft.com/office/drawing/2014/main" xmlns="" id="{00000000-0008-0000-0B00-00000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6" name="Text Box 509">
          <a:extLst>
            <a:ext uri="{FF2B5EF4-FFF2-40B4-BE49-F238E27FC236}">
              <a16:creationId xmlns:a16="http://schemas.microsoft.com/office/drawing/2014/main" xmlns="" id="{00000000-0008-0000-0B00-00000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7" name="Text Box 510">
          <a:extLst>
            <a:ext uri="{FF2B5EF4-FFF2-40B4-BE49-F238E27FC236}">
              <a16:creationId xmlns:a16="http://schemas.microsoft.com/office/drawing/2014/main" xmlns="" id="{00000000-0008-0000-0B00-00000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8" name="Text Box 511">
          <a:extLst>
            <a:ext uri="{FF2B5EF4-FFF2-40B4-BE49-F238E27FC236}">
              <a16:creationId xmlns:a16="http://schemas.microsoft.com/office/drawing/2014/main" xmlns="" id="{00000000-0008-0000-0B00-00000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09" name="Text Box 512">
          <a:extLst>
            <a:ext uri="{FF2B5EF4-FFF2-40B4-BE49-F238E27FC236}">
              <a16:creationId xmlns:a16="http://schemas.microsoft.com/office/drawing/2014/main" xmlns="" id="{00000000-0008-0000-0B00-00000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0" name="Text Box 513">
          <a:extLst>
            <a:ext uri="{FF2B5EF4-FFF2-40B4-BE49-F238E27FC236}">
              <a16:creationId xmlns:a16="http://schemas.microsoft.com/office/drawing/2014/main" xmlns="" id="{00000000-0008-0000-0B00-00000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1" name="Text Box 514">
          <a:extLst>
            <a:ext uri="{FF2B5EF4-FFF2-40B4-BE49-F238E27FC236}">
              <a16:creationId xmlns:a16="http://schemas.microsoft.com/office/drawing/2014/main" xmlns="" id="{00000000-0008-0000-0B00-00000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2" name="Text Box 515">
          <a:extLst>
            <a:ext uri="{FF2B5EF4-FFF2-40B4-BE49-F238E27FC236}">
              <a16:creationId xmlns:a16="http://schemas.microsoft.com/office/drawing/2014/main" xmlns="" id="{00000000-0008-0000-0B00-00000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3" name="Text Box 516">
          <a:extLst>
            <a:ext uri="{FF2B5EF4-FFF2-40B4-BE49-F238E27FC236}">
              <a16:creationId xmlns:a16="http://schemas.microsoft.com/office/drawing/2014/main" xmlns="" id="{00000000-0008-0000-0B00-00000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4" name="Text Box 517">
          <a:extLst>
            <a:ext uri="{FF2B5EF4-FFF2-40B4-BE49-F238E27FC236}">
              <a16:creationId xmlns:a16="http://schemas.microsoft.com/office/drawing/2014/main" xmlns="" id="{00000000-0008-0000-0B00-00000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5" name="Text Box 518">
          <a:extLst>
            <a:ext uri="{FF2B5EF4-FFF2-40B4-BE49-F238E27FC236}">
              <a16:creationId xmlns:a16="http://schemas.microsoft.com/office/drawing/2014/main" xmlns="" id="{00000000-0008-0000-0B00-00000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6" name="Text Box 519">
          <a:extLst>
            <a:ext uri="{FF2B5EF4-FFF2-40B4-BE49-F238E27FC236}">
              <a16:creationId xmlns:a16="http://schemas.microsoft.com/office/drawing/2014/main" xmlns="" id="{00000000-0008-0000-0B00-00000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7" name="Text Box 520">
          <a:extLst>
            <a:ext uri="{FF2B5EF4-FFF2-40B4-BE49-F238E27FC236}">
              <a16:creationId xmlns:a16="http://schemas.microsoft.com/office/drawing/2014/main" xmlns="" id="{00000000-0008-0000-0B00-00000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8" name="Text Box 521">
          <a:extLst>
            <a:ext uri="{FF2B5EF4-FFF2-40B4-BE49-F238E27FC236}">
              <a16:creationId xmlns:a16="http://schemas.microsoft.com/office/drawing/2014/main" xmlns="" id="{00000000-0008-0000-0B00-00000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19" name="Text Box 522">
          <a:extLst>
            <a:ext uri="{FF2B5EF4-FFF2-40B4-BE49-F238E27FC236}">
              <a16:creationId xmlns:a16="http://schemas.microsoft.com/office/drawing/2014/main" xmlns="" id="{00000000-0008-0000-0B00-00000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0" name="Text Box 523">
          <a:extLst>
            <a:ext uri="{FF2B5EF4-FFF2-40B4-BE49-F238E27FC236}">
              <a16:creationId xmlns:a16="http://schemas.microsoft.com/office/drawing/2014/main" xmlns="" id="{00000000-0008-0000-0B00-00001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1" name="Text Box 524">
          <a:extLst>
            <a:ext uri="{FF2B5EF4-FFF2-40B4-BE49-F238E27FC236}">
              <a16:creationId xmlns:a16="http://schemas.microsoft.com/office/drawing/2014/main" xmlns="" id="{00000000-0008-0000-0B00-00001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2" name="Text Box 525">
          <a:extLst>
            <a:ext uri="{FF2B5EF4-FFF2-40B4-BE49-F238E27FC236}">
              <a16:creationId xmlns:a16="http://schemas.microsoft.com/office/drawing/2014/main" xmlns="" id="{00000000-0008-0000-0B00-00001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3" name="Text Box 526">
          <a:extLst>
            <a:ext uri="{FF2B5EF4-FFF2-40B4-BE49-F238E27FC236}">
              <a16:creationId xmlns:a16="http://schemas.microsoft.com/office/drawing/2014/main" xmlns="" id="{00000000-0008-0000-0B00-00001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4" name="Text Box 527">
          <a:extLst>
            <a:ext uri="{FF2B5EF4-FFF2-40B4-BE49-F238E27FC236}">
              <a16:creationId xmlns:a16="http://schemas.microsoft.com/office/drawing/2014/main" xmlns="" id="{00000000-0008-0000-0B00-00001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5" name="Text Box 528">
          <a:extLst>
            <a:ext uri="{FF2B5EF4-FFF2-40B4-BE49-F238E27FC236}">
              <a16:creationId xmlns:a16="http://schemas.microsoft.com/office/drawing/2014/main" xmlns="" id="{00000000-0008-0000-0B00-00001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6" name="Text Box 529">
          <a:extLst>
            <a:ext uri="{FF2B5EF4-FFF2-40B4-BE49-F238E27FC236}">
              <a16:creationId xmlns:a16="http://schemas.microsoft.com/office/drawing/2014/main" xmlns="" id="{00000000-0008-0000-0B00-00001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7" name="Text Box 530">
          <a:extLst>
            <a:ext uri="{FF2B5EF4-FFF2-40B4-BE49-F238E27FC236}">
              <a16:creationId xmlns:a16="http://schemas.microsoft.com/office/drawing/2014/main" xmlns="" id="{00000000-0008-0000-0B00-00001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8" name="Text Box 531">
          <a:extLst>
            <a:ext uri="{FF2B5EF4-FFF2-40B4-BE49-F238E27FC236}">
              <a16:creationId xmlns:a16="http://schemas.microsoft.com/office/drawing/2014/main" xmlns="" id="{00000000-0008-0000-0B00-00001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29" name="Text Box 532">
          <a:extLst>
            <a:ext uri="{FF2B5EF4-FFF2-40B4-BE49-F238E27FC236}">
              <a16:creationId xmlns:a16="http://schemas.microsoft.com/office/drawing/2014/main" xmlns="" id="{00000000-0008-0000-0B00-00001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0" name="Text Box 533">
          <a:extLst>
            <a:ext uri="{FF2B5EF4-FFF2-40B4-BE49-F238E27FC236}">
              <a16:creationId xmlns:a16="http://schemas.microsoft.com/office/drawing/2014/main" xmlns="" id="{00000000-0008-0000-0B00-00001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1" name="Text Box 534">
          <a:extLst>
            <a:ext uri="{FF2B5EF4-FFF2-40B4-BE49-F238E27FC236}">
              <a16:creationId xmlns:a16="http://schemas.microsoft.com/office/drawing/2014/main" xmlns="" id="{00000000-0008-0000-0B00-00001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2" name="Text Box 535">
          <a:extLst>
            <a:ext uri="{FF2B5EF4-FFF2-40B4-BE49-F238E27FC236}">
              <a16:creationId xmlns:a16="http://schemas.microsoft.com/office/drawing/2014/main" xmlns="" id="{00000000-0008-0000-0B00-00001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3" name="Text Box 536">
          <a:extLst>
            <a:ext uri="{FF2B5EF4-FFF2-40B4-BE49-F238E27FC236}">
              <a16:creationId xmlns:a16="http://schemas.microsoft.com/office/drawing/2014/main" xmlns="" id="{00000000-0008-0000-0B00-00001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4" name="Text Box 537">
          <a:extLst>
            <a:ext uri="{FF2B5EF4-FFF2-40B4-BE49-F238E27FC236}">
              <a16:creationId xmlns:a16="http://schemas.microsoft.com/office/drawing/2014/main" xmlns="" id="{00000000-0008-0000-0B00-00001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5" name="Text Box 538">
          <a:extLst>
            <a:ext uri="{FF2B5EF4-FFF2-40B4-BE49-F238E27FC236}">
              <a16:creationId xmlns:a16="http://schemas.microsoft.com/office/drawing/2014/main" xmlns="" id="{00000000-0008-0000-0B00-00001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6" name="Text Box 539">
          <a:extLst>
            <a:ext uri="{FF2B5EF4-FFF2-40B4-BE49-F238E27FC236}">
              <a16:creationId xmlns:a16="http://schemas.microsoft.com/office/drawing/2014/main" xmlns="" id="{00000000-0008-0000-0B00-00002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7" name="Text Box 540">
          <a:extLst>
            <a:ext uri="{FF2B5EF4-FFF2-40B4-BE49-F238E27FC236}">
              <a16:creationId xmlns:a16="http://schemas.microsoft.com/office/drawing/2014/main" xmlns="" id="{00000000-0008-0000-0B00-00002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8" name="Text Box 541">
          <a:extLst>
            <a:ext uri="{FF2B5EF4-FFF2-40B4-BE49-F238E27FC236}">
              <a16:creationId xmlns:a16="http://schemas.microsoft.com/office/drawing/2014/main" xmlns="" id="{00000000-0008-0000-0B00-00002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39" name="Text Box 542">
          <a:extLst>
            <a:ext uri="{FF2B5EF4-FFF2-40B4-BE49-F238E27FC236}">
              <a16:creationId xmlns:a16="http://schemas.microsoft.com/office/drawing/2014/main" xmlns="" id="{00000000-0008-0000-0B00-00002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0" name="Text Box 543">
          <a:extLst>
            <a:ext uri="{FF2B5EF4-FFF2-40B4-BE49-F238E27FC236}">
              <a16:creationId xmlns:a16="http://schemas.microsoft.com/office/drawing/2014/main" xmlns="" id="{00000000-0008-0000-0B00-00002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1" name="Text Box 544">
          <a:extLst>
            <a:ext uri="{FF2B5EF4-FFF2-40B4-BE49-F238E27FC236}">
              <a16:creationId xmlns:a16="http://schemas.microsoft.com/office/drawing/2014/main" xmlns="" id="{00000000-0008-0000-0B00-00002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2" name="Text Box 545">
          <a:extLst>
            <a:ext uri="{FF2B5EF4-FFF2-40B4-BE49-F238E27FC236}">
              <a16:creationId xmlns:a16="http://schemas.microsoft.com/office/drawing/2014/main" xmlns="" id="{00000000-0008-0000-0B00-00002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3" name="Text Box 546">
          <a:extLst>
            <a:ext uri="{FF2B5EF4-FFF2-40B4-BE49-F238E27FC236}">
              <a16:creationId xmlns:a16="http://schemas.microsoft.com/office/drawing/2014/main" xmlns="" id="{00000000-0008-0000-0B00-00002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4" name="Text Box 547">
          <a:extLst>
            <a:ext uri="{FF2B5EF4-FFF2-40B4-BE49-F238E27FC236}">
              <a16:creationId xmlns:a16="http://schemas.microsoft.com/office/drawing/2014/main" xmlns="" id="{00000000-0008-0000-0B00-00002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5" name="Text Box 548">
          <a:extLst>
            <a:ext uri="{FF2B5EF4-FFF2-40B4-BE49-F238E27FC236}">
              <a16:creationId xmlns:a16="http://schemas.microsoft.com/office/drawing/2014/main" xmlns="" id="{00000000-0008-0000-0B00-00002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6" name="Text Box 549">
          <a:extLst>
            <a:ext uri="{FF2B5EF4-FFF2-40B4-BE49-F238E27FC236}">
              <a16:creationId xmlns:a16="http://schemas.microsoft.com/office/drawing/2014/main" xmlns="" id="{00000000-0008-0000-0B00-00002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7" name="Text Box 550">
          <a:extLst>
            <a:ext uri="{FF2B5EF4-FFF2-40B4-BE49-F238E27FC236}">
              <a16:creationId xmlns:a16="http://schemas.microsoft.com/office/drawing/2014/main" xmlns="" id="{00000000-0008-0000-0B00-00002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8" name="Text Box 551">
          <a:extLst>
            <a:ext uri="{FF2B5EF4-FFF2-40B4-BE49-F238E27FC236}">
              <a16:creationId xmlns:a16="http://schemas.microsoft.com/office/drawing/2014/main" xmlns="" id="{00000000-0008-0000-0B00-00002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49" name="Text Box 552">
          <a:extLst>
            <a:ext uri="{FF2B5EF4-FFF2-40B4-BE49-F238E27FC236}">
              <a16:creationId xmlns:a16="http://schemas.microsoft.com/office/drawing/2014/main" xmlns="" id="{00000000-0008-0000-0B00-00002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0" name="Text Box 553">
          <a:extLst>
            <a:ext uri="{FF2B5EF4-FFF2-40B4-BE49-F238E27FC236}">
              <a16:creationId xmlns:a16="http://schemas.microsoft.com/office/drawing/2014/main" xmlns="" id="{00000000-0008-0000-0B00-00002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1" name="Text Box 554">
          <a:extLst>
            <a:ext uri="{FF2B5EF4-FFF2-40B4-BE49-F238E27FC236}">
              <a16:creationId xmlns:a16="http://schemas.microsoft.com/office/drawing/2014/main" xmlns="" id="{00000000-0008-0000-0B00-00002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2" name="Text Box 555">
          <a:extLst>
            <a:ext uri="{FF2B5EF4-FFF2-40B4-BE49-F238E27FC236}">
              <a16:creationId xmlns:a16="http://schemas.microsoft.com/office/drawing/2014/main" xmlns="" id="{00000000-0008-0000-0B00-00003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3" name="Text Box 556">
          <a:extLst>
            <a:ext uri="{FF2B5EF4-FFF2-40B4-BE49-F238E27FC236}">
              <a16:creationId xmlns:a16="http://schemas.microsoft.com/office/drawing/2014/main" xmlns="" id="{00000000-0008-0000-0B00-00003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4" name="Text Box 557">
          <a:extLst>
            <a:ext uri="{FF2B5EF4-FFF2-40B4-BE49-F238E27FC236}">
              <a16:creationId xmlns:a16="http://schemas.microsoft.com/office/drawing/2014/main" xmlns="" id="{00000000-0008-0000-0B00-00003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5" name="Text Box 558">
          <a:extLst>
            <a:ext uri="{FF2B5EF4-FFF2-40B4-BE49-F238E27FC236}">
              <a16:creationId xmlns:a16="http://schemas.microsoft.com/office/drawing/2014/main" xmlns="" id="{00000000-0008-0000-0B00-00003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6" name="Text Box 559">
          <a:extLst>
            <a:ext uri="{FF2B5EF4-FFF2-40B4-BE49-F238E27FC236}">
              <a16:creationId xmlns:a16="http://schemas.microsoft.com/office/drawing/2014/main" xmlns="" id="{00000000-0008-0000-0B00-00003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7" name="Text Box 560">
          <a:extLst>
            <a:ext uri="{FF2B5EF4-FFF2-40B4-BE49-F238E27FC236}">
              <a16:creationId xmlns:a16="http://schemas.microsoft.com/office/drawing/2014/main" xmlns="" id="{00000000-0008-0000-0B00-00003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8" name="Text Box 561">
          <a:extLst>
            <a:ext uri="{FF2B5EF4-FFF2-40B4-BE49-F238E27FC236}">
              <a16:creationId xmlns:a16="http://schemas.microsoft.com/office/drawing/2014/main" xmlns="" id="{00000000-0008-0000-0B00-00003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59" name="Text Box 562">
          <a:extLst>
            <a:ext uri="{FF2B5EF4-FFF2-40B4-BE49-F238E27FC236}">
              <a16:creationId xmlns:a16="http://schemas.microsoft.com/office/drawing/2014/main" xmlns="" id="{00000000-0008-0000-0B00-00003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0" name="Text Box 563">
          <a:extLst>
            <a:ext uri="{FF2B5EF4-FFF2-40B4-BE49-F238E27FC236}">
              <a16:creationId xmlns:a16="http://schemas.microsoft.com/office/drawing/2014/main" xmlns="" id="{00000000-0008-0000-0B00-00003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1" name="Text Box 564">
          <a:extLst>
            <a:ext uri="{FF2B5EF4-FFF2-40B4-BE49-F238E27FC236}">
              <a16:creationId xmlns:a16="http://schemas.microsoft.com/office/drawing/2014/main" xmlns="" id="{00000000-0008-0000-0B00-00003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2" name="Text Box 565">
          <a:extLst>
            <a:ext uri="{FF2B5EF4-FFF2-40B4-BE49-F238E27FC236}">
              <a16:creationId xmlns:a16="http://schemas.microsoft.com/office/drawing/2014/main" xmlns="" id="{00000000-0008-0000-0B00-00003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3" name="Text Box 566">
          <a:extLst>
            <a:ext uri="{FF2B5EF4-FFF2-40B4-BE49-F238E27FC236}">
              <a16:creationId xmlns:a16="http://schemas.microsoft.com/office/drawing/2014/main" xmlns="" id="{00000000-0008-0000-0B00-00003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4" name="Text Box 567">
          <a:extLst>
            <a:ext uri="{FF2B5EF4-FFF2-40B4-BE49-F238E27FC236}">
              <a16:creationId xmlns:a16="http://schemas.microsoft.com/office/drawing/2014/main" xmlns="" id="{00000000-0008-0000-0B00-00003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5" name="Text Box 568">
          <a:extLst>
            <a:ext uri="{FF2B5EF4-FFF2-40B4-BE49-F238E27FC236}">
              <a16:creationId xmlns:a16="http://schemas.microsoft.com/office/drawing/2014/main" xmlns="" id="{00000000-0008-0000-0B00-00003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6" name="Text Box 569">
          <a:extLst>
            <a:ext uri="{FF2B5EF4-FFF2-40B4-BE49-F238E27FC236}">
              <a16:creationId xmlns:a16="http://schemas.microsoft.com/office/drawing/2014/main" xmlns="" id="{00000000-0008-0000-0B00-00003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7" name="Text Box 570">
          <a:extLst>
            <a:ext uri="{FF2B5EF4-FFF2-40B4-BE49-F238E27FC236}">
              <a16:creationId xmlns:a16="http://schemas.microsoft.com/office/drawing/2014/main" xmlns="" id="{00000000-0008-0000-0B00-00003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8" name="Text Box 571">
          <a:extLst>
            <a:ext uri="{FF2B5EF4-FFF2-40B4-BE49-F238E27FC236}">
              <a16:creationId xmlns:a16="http://schemas.microsoft.com/office/drawing/2014/main" xmlns="" id="{00000000-0008-0000-0B00-00004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69" name="Text Box 572">
          <a:extLst>
            <a:ext uri="{FF2B5EF4-FFF2-40B4-BE49-F238E27FC236}">
              <a16:creationId xmlns:a16="http://schemas.microsoft.com/office/drawing/2014/main" xmlns="" id="{00000000-0008-0000-0B00-00004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0" name="Text Box 573">
          <a:extLst>
            <a:ext uri="{FF2B5EF4-FFF2-40B4-BE49-F238E27FC236}">
              <a16:creationId xmlns:a16="http://schemas.microsoft.com/office/drawing/2014/main" xmlns="" id="{00000000-0008-0000-0B00-00004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1" name="Text Box 574">
          <a:extLst>
            <a:ext uri="{FF2B5EF4-FFF2-40B4-BE49-F238E27FC236}">
              <a16:creationId xmlns:a16="http://schemas.microsoft.com/office/drawing/2014/main" xmlns="" id="{00000000-0008-0000-0B00-00004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2" name="Text Box 575">
          <a:extLst>
            <a:ext uri="{FF2B5EF4-FFF2-40B4-BE49-F238E27FC236}">
              <a16:creationId xmlns:a16="http://schemas.microsoft.com/office/drawing/2014/main" xmlns="" id="{00000000-0008-0000-0B00-00004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3" name="Text Box 576">
          <a:extLst>
            <a:ext uri="{FF2B5EF4-FFF2-40B4-BE49-F238E27FC236}">
              <a16:creationId xmlns:a16="http://schemas.microsoft.com/office/drawing/2014/main" xmlns="" id="{00000000-0008-0000-0B00-00004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4" name="Text Box 577">
          <a:extLst>
            <a:ext uri="{FF2B5EF4-FFF2-40B4-BE49-F238E27FC236}">
              <a16:creationId xmlns:a16="http://schemas.microsoft.com/office/drawing/2014/main" xmlns="" id="{00000000-0008-0000-0B00-00004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5" name="Text Box 578">
          <a:extLst>
            <a:ext uri="{FF2B5EF4-FFF2-40B4-BE49-F238E27FC236}">
              <a16:creationId xmlns:a16="http://schemas.microsoft.com/office/drawing/2014/main" xmlns="" id="{00000000-0008-0000-0B00-00004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6" name="Text Box 579">
          <a:extLst>
            <a:ext uri="{FF2B5EF4-FFF2-40B4-BE49-F238E27FC236}">
              <a16:creationId xmlns:a16="http://schemas.microsoft.com/office/drawing/2014/main" xmlns="" id="{00000000-0008-0000-0B00-00004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7" name="Text Box 580">
          <a:extLst>
            <a:ext uri="{FF2B5EF4-FFF2-40B4-BE49-F238E27FC236}">
              <a16:creationId xmlns:a16="http://schemas.microsoft.com/office/drawing/2014/main" xmlns="" id="{00000000-0008-0000-0B00-00004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8" name="Text Box 581">
          <a:extLst>
            <a:ext uri="{FF2B5EF4-FFF2-40B4-BE49-F238E27FC236}">
              <a16:creationId xmlns:a16="http://schemas.microsoft.com/office/drawing/2014/main" xmlns="" id="{00000000-0008-0000-0B00-00004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79" name="Text Box 582">
          <a:extLst>
            <a:ext uri="{FF2B5EF4-FFF2-40B4-BE49-F238E27FC236}">
              <a16:creationId xmlns:a16="http://schemas.microsoft.com/office/drawing/2014/main" xmlns="" id="{00000000-0008-0000-0B00-00004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0" name="Text Box 583">
          <a:extLst>
            <a:ext uri="{FF2B5EF4-FFF2-40B4-BE49-F238E27FC236}">
              <a16:creationId xmlns:a16="http://schemas.microsoft.com/office/drawing/2014/main" xmlns="" id="{00000000-0008-0000-0B00-00004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1" name="Text Box 584">
          <a:extLst>
            <a:ext uri="{FF2B5EF4-FFF2-40B4-BE49-F238E27FC236}">
              <a16:creationId xmlns:a16="http://schemas.microsoft.com/office/drawing/2014/main" xmlns="" id="{00000000-0008-0000-0B00-00004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2" name="Text Box 585">
          <a:extLst>
            <a:ext uri="{FF2B5EF4-FFF2-40B4-BE49-F238E27FC236}">
              <a16:creationId xmlns:a16="http://schemas.microsoft.com/office/drawing/2014/main" xmlns="" id="{00000000-0008-0000-0B00-00004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3" name="Text Box 586">
          <a:extLst>
            <a:ext uri="{FF2B5EF4-FFF2-40B4-BE49-F238E27FC236}">
              <a16:creationId xmlns:a16="http://schemas.microsoft.com/office/drawing/2014/main" xmlns="" id="{00000000-0008-0000-0B00-00004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4" name="Text Box 587">
          <a:extLst>
            <a:ext uri="{FF2B5EF4-FFF2-40B4-BE49-F238E27FC236}">
              <a16:creationId xmlns:a16="http://schemas.microsoft.com/office/drawing/2014/main" xmlns="" id="{00000000-0008-0000-0B00-00005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5" name="Text Box 588">
          <a:extLst>
            <a:ext uri="{FF2B5EF4-FFF2-40B4-BE49-F238E27FC236}">
              <a16:creationId xmlns:a16="http://schemas.microsoft.com/office/drawing/2014/main" xmlns="" id="{00000000-0008-0000-0B00-00005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6" name="Text Box 589">
          <a:extLst>
            <a:ext uri="{FF2B5EF4-FFF2-40B4-BE49-F238E27FC236}">
              <a16:creationId xmlns:a16="http://schemas.microsoft.com/office/drawing/2014/main" xmlns="" id="{00000000-0008-0000-0B00-00005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7" name="Text Box 590">
          <a:extLst>
            <a:ext uri="{FF2B5EF4-FFF2-40B4-BE49-F238E27FC236}">
              <a16:creationId xmlns:a16="http://schemas.microsoft.com/office/drawing/2014/main" xmlns="" id="{00000000-0008-0000-0B00-00005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8" name="Text Box 591">
          <a:extLst>
            <a:ext uri="{FF2B5EF4-FFF2-40B4-BE49-F238E27FC236}">
              <a16:creationId xmlns:a16="http://schemas.microsoft.com/office/drawing/2014/main" xmlns="" id="{00000000-0008-0000-0B00-00005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89" name="Text Box 592">
          <a:extLst>
            <a:ext uri="{FF2B5EF4-FFF2-40B4-BE49-F238E27FC236}">
              <a16:creationId xmlns:a16="http://schemas.microsoft.com/office/drawing/2014/main" xmlns="" id="{00000000-0008-0000-0B00-00005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0" name="Text Box 593">
          <a:extLst>
            <a:ext uri="{FF2B5EF4-FFF2-40B4-BE49-F238E27FC236}">
              <a16:creationId xmlns:a16="http://schemas.microsoft.com/office/drawing/2014/main" xmlns="" id="{00000000-0008-0000-0B00-00005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1" name="Text Box 594">
          <a:extLst>
            <a:ext uri="{FF2B5EF4-FFF2-40B4-BE49-F238E27FC236}">
              <a16:creationId xmlns:a16="http://schemas.microsoft.com/office/drawing/2014/main" xmlns="" id="{00000000-0008-0000-0B00-00005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2" name="Text Box 595">
          <a:extLst>
            <a:ext uri="{FF2B5EF4-FFF2-40B4-BE49-F238E27FC236}">
              <a16:creationId xmlns:a16="http://schemas.microsoft.com/office/drawing/2014/main" xmlns="" id="{00000000-0008-0000-0B00-00005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3" name="Text Box 596">
          <a:extLst>
            <a:ext uri="{FF2B5EF4-FFF2-40B4-BE49-F238E27FC236}">
              <a16:creationId xmlns:a16="http://schemas.microsoft.com/office/drawing/2014/main" xmlns="" id="{00000000-0008-0000-0B00-00005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4" name="Text Box 597">
          <a:extLst>
            <a:ext uri="{FF2B5EF4-FFF2-40B4-BE49-F238E27FC236}">
              <a16:creationId xmlns:a16="http://schemas.microsoft.com/office/drawing/2014/main" xmlns="" id="{00000000-0008-0000-0B00-00005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5" name="Text Box 598">
          <a:extLst>
            <a:ext uri="{FF2B5EF4-FFF2-40B4-BE49-F238E27FC236}">
              <a16:creationId xmlns:a16="http://schemas.microsoft.com/office/drawing/2014/main" xmlns="" id="{00000000-0008-0000-0B00-00005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6" name="Text Box 599">
          <a:extLst>
            <a:ext uri="{FF2B5EF4-FFF2-40B4-BE49-F238E27FC236}">
              <a16:creationId xmlns:a16="http://schemas.microsoft.com/office/drawing/2014/main" xmlns="" id="{00000000-0008-0000-0B00-00005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7" name="Text Box 600">
          <a:extLst>
            <a:ext uri="{FF2B5EF4-FFF2-40B4-BE49-F238E27FC236}">
              <a16:creationId xmlns:a16="http://schemas.microsoft.com/office/drawing/2014/main" xmlns="" id="{00000000-0008-0000-0B00-00005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8" name="Text Box 601">
          <a:extLst>
            <a:ext uri="{FF2B5EF4-FFF2-40B4-BE49-F238E27FC236}">
              <a16:creationId xmlns:a16="http://schemas.microsoft.com/office/drawing/2014/main" xmlns="" id="{00000000-0008-0000-0B00-00005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399" name="Text Box 602">
          <a:extLst>
            <a:ext uri="{FF2B5EF4-FFF2-40B4-BE49-F238E27FC236}">
              <a16:creationId xmlns:a16="http://schemas.microsoft.com/office/drawing/2014/main" xmlns="" id="{00000000-0008-0000-0B00-00005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0" name="Text Box 603">
          <a:extLst>
            <a:ext uri="{FF2B5EF4-FFF2-40B4-BE49-F238E27FC236}">
              <a16:creationId xmlns:a16="http://schemas.microsoft.com/office/drawing/2014/main" xmlns="" id="{00000000-0008-0000-0B00-00006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1" name="Text Box 604">
          <a:extLst>
            <a:ext uri="{FF2B5EF4-FFF2-40B4-BE49-F238E27FC236}">
              <a16:creationId xmlns:a16="http://schemas.microsoft.com/office/drawing/2014/main" xmlns="" id="{00000000-0008-0000-0B00-00006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2" name="Text Box 605">
          <a:extLst>
            <a:ext uri="{FF2B5EF4-FFF2-40B4-BE49-F238E27FC236}">
              <a16:creationId xmlns:a16="http://schemas.microsoft.com/office/drawing/2014/main" xmlns="" id="{00000000-0008-0000-0B00-00006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3" name="Text Box 606">
          <a:extLst>
            <a:ext uri="{FF2B5EF4-FFF2-40B4-BE49-F238E27FC236}">
              <a16:creationId xmlns:a16="http://schemas.microsoft.com/office/drawing/2014/main" xmlns="" id="{00000000-0008-0000-0B00-00006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4" name="Text Box 607">
          <a:extLst>
            <a:ext uri="{FF2B5EF4-FFF2-40B4-BE49-F238E27FC236}">
              <a16:creationId xmlns:a16="http://schemas.microsoft.com/office/drawing/2014/main" xmlns="" id="{00000000-0008-0000-0B00-00006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5" name="Text Box 608">
          <a:extLst>
            <a:ext uri="{FF2B5EF4-FFF2-40B4-BE49-F238E27FC236}">
              <a16:creationId xmlns:a16="http://schemas.microsoft.com/office/drawing/2014/main" xmlns="" id="{00000000-0008-0000-0B00-00006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6" name="Text Box 609">
          <a:extLst>
            <a:ext uri="{FF2B5EF4-FFF2-40B4-BE49-F238E27FC236}">
              <a16:creationId xmlns:a16="http://schemas.microsoft.com/office/drawing/2014/main" xmlns="" id="{00000000-0008-0000-0B00-00006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7" name="Text Box 610">
          <a:extLst>
            <a:ext uri="{FF2B5EF4-FFF2-40B4-BE49-F238E27FC236}">
              <a16:creationId xmlns:a16="http://schemas.microsoft.com/office/drawing/2014/main" xmlns="" id="{00000000-0008-0000-0B00-00006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8" name="Text Box 611">
          <a:extLst>
            <a:ext uri="{FF2B5EF4-FFF2-40B4-BE49-F238E27FC236}">
              <a16:creationId xmlns:a16="http://schemas.microsoft.com/office/drawing/2014/main" xmlns="" id="{00000000-0008-0000-0B00-00006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09" name="Text Box 612">
          <a:extLst>
            <a:ext uri="{FF2B5EF4-FFF2-40B4-BE49-F238E27FC236}">
              <a16:creationId xmlns:a16="http://schemas.microsoft.com/office/drawing/2014/main" xmlns="" id="{00000000-0008-0000-0B00-00006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0" name="Text Box 613">
          <a:extLst>
            <a:ext uri="{FF2B5EF4-FFF2-40B4-BE49-F238E27FC236}">
              <a16:creationId xmlns:a16="http://schemas.microsoft.com/office/drawing/2014/main" xmlns="" id="{00000000-0008-0000-0B00-00006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1" name="Text Box 614">
          <a:extLst>
            <a:ext uri="{FF2B5EF4-FFF2-40B4-BE49-F238E27FC236}">
              <a16:creationId xmlns:a16="http://schemas.microsoft.com/office/drawing/2014/main" xmlns="" id="{00000000-0008-0000-0B00-00006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2" name="Text Box 615">
          <a:extLst>
            <a:ext uri="{FF2B5EF4-FFF2-40B4-BE49-F238E27FC236}">
              <a16:creationId xmlns:a16="http://schemas.microsoft.com/office/drawing/2014/main" xmlns="" id="{00000000-0008-0000-0B00-00006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3" name="Text Box 616">
          <a:extLst>
            <a:ext uri="{FF2B5EF4-FFF2-40B4-BE49-F238E27FC236}">
              <a16:creationId xmlns:a16="http://schemas.microsoft.com/office/drawing/2014/main" xmlns="" id="{00000000-0008-0000-0B00-00006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4" name="Text Box 617">
          <a:extLst>
            <a:ext uri="{FF2B5EF4-FFF2-40B4-BE49-F238E27FC236}">
              <a16:creationId xmlns:a16="http://schemas.microsoft.com/office/drawing/2014/main" xmlns="" id="{00000000-0008-0000-0B00-00006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5" name="Text Box 618">
          <a:extLst>
            <a:ext uri="{FF2B5EF4-FFF2-40B4-BE49-F238E27FC236}">
              <a16:creationId xmlns:a16="http://schemas.microsoft.com/office/drawing/2014/main" xmlns="" id="{00000000-0008-0000-0B00-00006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6" name="Text Box 619">
          <a:extLst>
            <a:ext uri="{FF2B5EF4-FFF2-40B4-BE49-F238E27FC236}">
              <a16:creationId xmlns:a16="http://schemas.microsoft.com/office/drawing/2014/main" xmlns="" id="{00000000-0008-0000-0B00-00007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7" name="Text Box 620">
          <a:extLst>
            <a:ext uri="{FF2B5EF4-FFF2-40B4-BE49-F238E27FC236}">
              <a16:creationId xmlns:a16="http://schemas.microsoft.com/office/drawing/2014/main" xmlns="" id="{00000000-0008-0000-0B00-00007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8" name="Text Box 621">
          <a:extLst>
            <a:ext uri="{FF2B5EF4-FFF2-40B4-BE49-F238E27FC236}">
              <a16:creationId xmlns:a16="http://schemas.microsoft.com/office/drawing/2014/main" xmlns="" id="{00000000-0008-0000-0B00-00007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19" name="Text Box 622">
          <a:extLst>
            <a:ext uri="{FF2B5EF4-FFF2-40B4-BE49-F238E27FC236}">
              <a16:creationId xmlns:a16="http://schemas.microsoft.com/office/drawing/2014/main" xmlns="" id="{00000000-0008-0000-0B00-00007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0" name="Text Box 623">
          <a:extLst>
            <a:ext uri="{FF2B5EF4-FFF2-40B4-BE49-F238E27FC236}">
              <a16:creationId xmlns:a16="http://schemas.microsoft.com/office/drawing/2014/main" xmlns="" id="{00000000-0008-0000-0B00-00007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1" name="Text Box 624">
          <a:extLst>
            <a:ext uri="{FF2B5EF4-FFF2-40B4-BE49-F238E27FC236}">
              <a16:creationId xmlns:a16="http://schemas.microsoft.com/office/drawing/2014/main" xmlns="" id="{00000000-0008-0000-0B00-00007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2" name="Text Box 625">
          <a:extLst>
            <a:ext uri="{FF2B5EF4-FFF2-40B4-BE49-F238E27FC236}">
              <a16:creationId xmlns:a16="http://schemas.microsoft.com/office/drawing/2014/main" xmlns="" id="{00000000-0008-0000-0B00-00007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3" name="Text Box 626">
          <a:extLst>
            <a:ext uri="{FF2B5EF4-FFF2-40B4-BE49-F238E27FC236}">
              <a16:creationId xmlns:a16="http://schemas.microsoft.com/office/drawing/2014/main" xmlns="" id="{00000000-0008-0000-0B00-00007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4" name="Text Box 627">
          <a:extLst>
            <a:ext uri="{FF2B5EF4-FFF2-40B4-BE49-F238E27FC236}">
              <a16:creationId xmlns:a16="http://schemas.microsoft.com/office/drawing/2014/main" xmlns="" id="{00000000-0008-0000-0B00-00007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5" name="Text Box 628">
          <a:extLst>
            <a:ext uri="{FF2B5EF4-FFF2-40B4-BE49-F238E27FC236}">
              <a16:creationId xmlns:a16="http://schemas.microsoft.com/office/drawing/2014/main" xmlns="" id="{00000000-0008-0000-0B00-00007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6" name="Text Box 629">
          <a:extLst>
            <a:ext uri="{FF2B5EF4-FFF2-40B4-BE49-F238E27FC236}">
              <a16:creationId xmlns:a16="http://schemas.microsoft.com/office/drawing/2014/main" xmlns="" id="{00000000-0008-0000-0B00-00007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7" name="Text Box 630">
          <a:extLst>
            <a:ext uri="{FF2B5EF4-FFF2-40B4-BE49-F238E27FC236}">
              <a16:creationId xmlns:a16="http://schemas.microsoft.com/office/drawing/2014/main" xmlns="" id="{00000000-0008-0000-0B00-00007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8" name="Text Box 631">
          <a:extLst>
            <a:ext uri="{FF2B5EF4-FFF2-40B4-BE49-F238E27FC236}">
              <a16:creationId xmlns:a16="http://schemas.microsoft.com/office/drawing/2014/main" xmlns="" id="{00000000-0008-0000-0B00-00007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29" name="Text Box 632">
          <a:extLst>
            <a:ext uri="{FF2B5EF4-FFF2-40B4-BE49-F238E27FC236}">
              <a16:creationId xmlns:a16="http://schemas.microsoft.com/office/drawing/2014/main" xmlns="" id="{00000000-0008-0000-0B00-00007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0" name="Text Box 633">
          <a:extLst>
            <a:ext uri="{FF2B5EF4-FFF2-40B4-BE49-F238E27FC236}">
              <a16:creationId xmlns:a16="http://schemas.microsoft.com/office/drawing/2014/main" xmlns="" id="{00000000-0008-0000-0B00-00007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1" name="Text Box 634">
          <a:extLst>
            <a:ext uri="{FF2B5EF4-FFF2-40B4-BE49-F238E27FC236}">
              <a16:creationId xmlns:a16="http://schemas.microsoft.com/office/drawing/2014/main" xmlns="" id="{00000000-0008-0000-0B00-00007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2" name="Text Box 635">
          <a:extLst>
            <a:ext uri="{FF2B5EF4-FFF2-40B4-BE49-F238E27FC236}">
              <a16:creationId xmlns:a16="http://schemas.microsoft.com/office/drawing/2014/main" xmlns="" id="{00000000-0008-0000-0B00-00008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3" name="Text Box 636">
          <a:extLst>
            <a:ext uri="{FF2B5EF4-FFF2-40B4-BE49-F238E27FC236}">
              <a16:creationId xmlns:a16="http://schemas.microsoft.com/office/drawing/2014/main" xmlns="" id="{00000000-0008-0000-0B00-00008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4" name="Text Box 637">
          <a:extLst>
            <a:ext uri="{FF2B5EF4-FFF2-40B4-BE49-F238E27FC236}">
              <a16:creationId xmlns:a16="http://schemas.microsoft.com/office/drawing/2014/main" xmlns="" id="{00000000-0008-0000-0B00-00008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5" name="Text Box 638">
          <a:extLst>
            <a:ext uri="{FF2B5EF4-FFF2-40B4-BE49-F238E27FC236}">
              <a16:creationId xmlns:a16="http://schemas.microsoft.com/office/drawing/2014/main" xmlns="" id="{00000000-0008-0000-0B00-00008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6" name="Text Box 639">
          <a:extLst>
            <a:ext uri="{FF2B5EF4-FFF2-40B4-BE49-F238E27FC236}">
              <a16:creationId xmlns:a16="http://schemas.microsoft.com/office/drawing/2014/main" xmlns="" id="{00000000-0008-0000-0B00-00008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7" name="Text Box 640">
          <a:extLst>
            <a:ext uri="{FF2B5EF4-FFF2-40B4-BE49-F238E27FC236}">
              <a16:creationId xmlns:a16="http://schemas.microsoft.com/office/drawing/2014/main" xmlns="" id="{00000000-0008-0000-0B00-00008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8" name="Text Box 641">
          <a:extLst>
            <a:ext uri="{FF2B5EF4-FFF2-40B4-BE49-F238E27FC236}">
              <a16:creationId xmlns:a16="http://schemas.microsoft.com/office/drawing/2014/main" xmlns="" id="{00000000-0008-0000-0B00-00008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39" name="Text Box 642">
          <a:extLst>
            <a:ext uri="{FF2B5EF4-FFF2-40B4-BE49-F238E27FC236}">
              <a16:creationId xmlns:a16="http://schemas.microsoft.com/office/drawing/2014/main" xmlns="" id="{00000000-0008-0000-0B00-00008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0" name="Text Box 643">
          <a:extLst>
            <a:ext uri="{FF2B5EF4-FFF2-40B4-BE49-F238E27FC236}">
              <a16:creationId xmlns:a16="http://schemas.microsoft.com/office/drawing/2014/main" xmlns="" id="{00000000-0008-0000-0B00-00008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1" name="Text Box 644">
          <a:extLst>
            <a:ext uri="{FF2B5EF4-FFF2-40B4-BE49-F238E27FC236}">
              <a16:creationId xmlns:a16="http://schemas.microsoft.com/office/drawing/2014/main" xmlns="" id="{00000000-0008-0000-0B00-00008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2" name="Text Box 645">
          <a:extLst>
            <a:ext uri="{FF2B5EF4-FFF2-40B4-BE49-F238E27FC236}">
              <a16:creationId xmlns:a16="http://schemas.microsoft.com/office/drawing/2014/main" xmlns="" id="{00000000-0008-0000-0B00-00008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3" name="Text Box 646">
          <a:extLst>
            <a:ext uri="{FF2B5EF4-FFF2-40B4-BE49-F238E27FC236}">
              <a16:creationId xmlns:a16="http://schemas.microsoft.com/office/drawing/2014/main" xmlns="" id="{00000000-0008-0000-0B00-00008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4" name="Text Box 647">
          <a:extLst>
            <a:ext uri="{FF2B5EF4-FFF2-40B4-BE49-F238E27FC236}">
              <a16:creationId xmlns:a16="http://schemas.microsoft.com/office/drawing/2014/main" xmlns="" id="{00000000-0008-0000-0B00-00008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5" name="Text Box 648">
          <a:extLst>
            <a:ext uri="{FF2B5EF4-FFF2-40B4-BE49-F238E27FC236}">
              <a16:creationId xmlns:a16="http://schemas.microsoft.com/office/drawing/2014/main" xmlns="" id="{00000000-0008-0000-0B00-00008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6" name="Text Box 649">
          <a:extLst>
            <a:ext uri="{FF2B5EF4-FFF2-40B4-BE49-F238E27FC236}">
              <a16:creationId xmlns:a16="http://schemas.microsoft.com/office/drawing/2014/main" xmlns="" id="{00000000-0008-0000-0B00-00008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7" name="Text Box 650">
          <a:extLst>
            <a:ext uri="{FF2B5EF4-FFF2-40B4-BE49-F238E27FC236}">
              <a16:creationId xmlns:a16="http://schemas.microsoft.com/office/drawing/2014/main" xmlns="" id="{00000000-0008-0000-0B00-00008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8" name="Text Box 651">
          <a:extLst>
            <a:ext uri="{FF2B5EF4-FFF2-40B4-BE49-F238E27FC236}">
              <a16:creationId xmlns:a16="http://schemas.microsoft.com/office/drawing/2014/main" xmlns="" id="{00000000-0008-0000-0B00-00009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49" name="Text Box 652">
          <a:extLst>
            <a:ext uri="{FF2B5EF4-FFF2-40B4-BE49-F238E27FC236}">
              <a16:creationId xmlns:a16="http://schemas.microsoft.com/office/drawing/2014/main" xmlns="" id="{00000000-0008-0000-0B00-00009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0" name="Text Box 653">
          <a:extLst>
            <a:ext uri="{FF2B5EF4-FFF2-40B4-BE49-F238E27FC236}">
              <a16:creationId xmlns:a16="http://schemas.microsoft.com/office/drawing/2014/main" xmlns="" id="{00000000-0008-0000-0B00-00009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1" name="Text Box 654">
          <a:extLst>
            <a:ext uri="{FF2B5EF4-FFF2-40B4-BE49-F238E27FC236}">
              <a16:creationId xmlns:a16="http://schemas.microsoft.com/office/drawing/2014/main" xmlns="" id="{00000000-0008-0000-0B00-00009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2" name="Text Box 655">
          <a:extLst>
            <a:ext uri="{FF2B5EF4-FFF2-40B4-BE49-F238E27FC236}">
              <a16:creationId xmlns:a16="http://schemas.microsoft.com/office/drawing/2014/main" xmlns="" id="{00000000-0008-0000-0B00-00009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3" name="Text Box 656">
          <a:extLst>
            <a:ext uri="{FF2B5EF4-FFF2-40B4-BE49-F238E27FC236}">
              <a16:creationId xmlns:a16="http://schemas.microsoft.com/office/drawing/2014/main" xmlns="" id="{00000000-0008-0000-0B00-00009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4" name="Text Box 657">
          <a:extLst>
            <a:ext uri="{FF2B5EF4-FFF2-40B4-BE49-F238E27FC236}">
              <a16:creationId xmlns:a16="http://schemas.microsoft.com/office/drawing/2014/main" xmlns="" id="{00000000-0008-0000-0B00-00009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5" name="Text Box 658">
          <a:extLst>
            <a:ext uri="{FF2B5EF4-FFF2-40B4-BE49-F238E27FC236}">
              <a16:creationId xmlns:a16="http://schemas.microsoft.com/office/drawing/2014/main" xmlns="" id="{00000000-0008-0000-0B00-00009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6" name="Text Box 659">
          <a:extLst>
            <a:ext uri="{FF2B5EF4-FFF2-40B4-BE49-F238E27FC236}">
              <a16:creationId xmlns:a16="http://schemas.microsoft.com/office/drawing/2014/main" xmlns="" id="{00000000-0008-0000-0B00-00009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7" name="Text Box 660">
          <a:extLst>
            <a:ext uri="{FF2B5EF4-FFF2-40B4-BE49-F238E27FC236}">
              <a16:creationId xmlns:a16="http://schemas.microsoft.com/office/drawing/2014/main" xmlns="" id="{00000000-0008-0000-0B00-00009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8" name="Text Box 661">
          <a:extLst>
            <a:ext uri="{FF2B5EF4-FFF2-40B4-BE49-F238E27FC236}">
              <a16:creationId xmlns:a16="http://schemas.microsoft.com/office/drawing/2014/main" xmlns="" id="{00000000-0008-0000-0B00-00009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59" name="Text Box 662">
          <a:extLst>
            <a:ext uri="{FF2B5EF4-FFF2-40B4-BE49-F238E27FC236}">
              <a16:creationId xmlns:a16="http://schemas.microsoft.com/office/drawing/2014/main" xmlns="" id="{00000000-0008-0000-0B00-00009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0" name="Text Box 663">
          <a:extLst>
            <a:ext uri="{FF2B5EF4-FFF2-40B4-BE49-F238E27FC236}">
              <a16:creationId xmlns:a16="http://schemas.microsoft.com/office/drawing/2014/main" xmlns="" id="{00000000-0008-0000-0B00-00009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1" name="Text Box 664">
          <a:extLst>
            <a:ext uri="{FF2B5EF4-FFF2-40B4-BE49-F238E27FC236}">
              <a16:creationId xmlns:a16="http://schemas.microsoft.com/office/drawing/2014/main" xmlns="" id="{00000000-0008-0000-0B00-00009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2" name="Text Box 665">
          <a:extLst>
            <a:ext uri="{FF2B5EF4-FFF2-40B4-BE49-F238E27FC236}">
              <a16:creationId xmlns:a16="http://schemas.microsoft.com/office/drawing/2014/main" xmlns="" id="{00000000-0008-0000-0B00-00009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3" name="Text Box 666">
          <a:extLst>
            <a:ext uri="{FF2B5EF4-FFF2-40B4-BE49-F238E27FC236}">
              <a16:creationId xmlns:a16="http://schemas.microsoft.com/office/drawing/2014/main" xmlns="" id="{00000000-0008-0000-0B00-00009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4" name="Text Box 667">
          <a:extLst>
            <a:ext uri="{FF2B5EF4-FFF2-40B4-BE49-F238E27FC236}">
              <a16:creationId xmlns:a16="http://schemas.microsoft.com/office/drawing/2014/main" xmlns="" id="{00000000-0008-0000-0B00-0000A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5" name="Text Box 668">
          <a:extLst>
            <a:ext uri="{FF2B5EF4-FFF2-40B4-BE49-F238E27FC236}">
              <a16:creationId xmlns:a16="http://schemas.microsoft.com/office/drawing/2014/main" xmlns="" id="{00000000-0008-0000-0B00-0000A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6" name="Text Box 669">
          <a:extLst>
            <a:ext uri="{FF2B5EF4-FFF2-40B4-BE49-F238E27FC236}">
              <a16:creationId xmlns:a16="http://schemas.microsoft.com/office/drawing/2014/main" xmlns="" id="{00000000-0008-0000-0B00-0000A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7" name="Text Box 670">
          <a:extLst>
            <a:ext uri="{FF2B5EF4-FFF2-40B4-BE49-F238E27FC236}">
              <a16:creationId xmlns:a16="http://schemas.microsoft.com/office/drawing/2014/main" xmlns="" id="{00000000-0008-0000-0B00-0000A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8" name="Text Box 671">
          <a:extLst>
            <a:ext uri="{FF2B5EF4-FFF2-40B4-BE49-F238E27FC236}">
              <a16:creationId xmlns:a16="http://schemas.microsoft.com/office/drawing/2014/main" xmlns="" id="{00000000-0008-0000-0B00-0000A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69" name="Text Box 672">
          <a:extLst>
            <a:ext uri="{FF2B5EF4-FFF2-40B4-BE49-F238E27FC236}">
              <a16:creationId xmlns:a16="http://schemas.microsoft.com/office/drawing/2014/main" xmlns="" id="{00000000-0008-0000-0B00-0000A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0" name="Text Box 673">
          <a:extLst>
            <a:ext uri="{FF2B5EF4-FFF2-40B4-BE49-F238E27FC236}">
              <a16:creationId xmlns:a16="http://schemas.microsoft.com/office/drawing/2014/main" xmlns="" id="{00000000-0008-0000-0B00-0000A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1" name="Text Box 674">
          <a:extLst>
            <a:ext uri="{FF2B5EF4-FFF2-40B4-BE49-F238E27FC236}">
              <a16:creationId xmlns:a16="http://schemas.microsoft.com/office/drawing/2014/main" xmlns="" id="{00000000-0008-0000-0B00-0000A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2" name="Text Box 675">
          <a:extLst>
            <a:ext uri="{FF2B5EF4-FFF2-40B4-BE49-F238E27FC236}">
              <a16:creationId xmlns:a16="http://schemas.microsoft.com/office/drawing/2014/main" xmlns="" id="{00000000-0008-0000-0B00-0000A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3" name="Text Box 676">
          <a:extLst>
            <a:ext uri="{FF2B5EF4-FFF2-40B4-BE49-F238E27FC236}">
              <a16:creationId xmlns:a16="http://schemas.microsoft.com/office/drawing/2014/main" xmlns="" id="{00000000-0008-0000-0B00-0000A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4" name="Text Box 677">
          <a:extLst>
            <a:ext uri="{FF2B5EF4-FFF2-40B4-BE49-F238E27FC236}">
              <a16:creationId xmlns:a16="http://schemas.microsoft.com/office/drawing/2014/main" xmlns="" id="{00000000-0008-0000-0B00-0000A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5" name="Text Box 678">
          <a:extLst>
            <a:ext uri="{FF2B5EF4-FFF2-40B4-BE49-F238E27FC236}">
              <a16:creationId xmlns:a16="http://schemas.microsoft.com/office/drawing/2014/main" xmlns="" id="{00000000-0008-0000-0B00-0000A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6" name="Text Box 679">
          <a:extLst>
            <a:ext uri="{FF2B5EF4-FFF2-40B4-BE49-F238E27FC236}">
              <a16:creationId xmlns:a16="http://schemas.microsoft.com/office/drawing/2014/main" xmlns="" id="{00000000-0008-0000-0B00-0000A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7" name="Text Box 680">
          <a:extLst>
            <a:ext uri="{FF2B5EF4-FFF2-40B4-BE49-F238E27FC236}">
              <a16:creationId xmlns:a16="http://schemas.microsoft.com/office/drawing/2014/main" xmlns="" id="{00000000-0008-0000-0B00-0000A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8" name="Text Box 681">
          <a:extLst>
            <a:ext uri="{FF2B5EF4-FFF2-40B4-BE49-F238E27FC236}">
              <a16:creationId xmlns:a16="http://schemas.microsoft.com/office/drawing/2014/main" xmlns="" id="{00000000-0008-0000-0B00-0000A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79" name="Text Box 682">
          <a:extLst>
            <a:ext uri="{FF2B5EF4-FFF2-40B4-BE49-F238E27FC236}">
              <a16:creationId xmlns:a16="http://schemas.microsoft.com/office/drawing/2014/main" xmlns="" id="{00000000-0008-0000-0B00-0000A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0" name="Text Box 683">
          <a:extLst>
            <a:ext uri="{FF2B5EF4-FFF2-40B4-BE49-F238E27FC236}">
              <a16:creationId xmlns:a16="http://schemas.microsoft.com/office/drawing/2014/main" xmlns="" id="{00000000-0008-0000-0B00-0000B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1" name="Text Box 684">
          <a:extLst>
            <a:ext uri="{FF2B5EF4-FFF2-40B4-BE49-F238E27FC236}">
              <a16:creationId xmlns:a16="http://schemas.microsoft.com/office/drawing/2014/main" xmlns="" id="{00000000-0008-0000-0B00-0000B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2" name="Text Box 685">
          <a:extLst>
            <a:ext uri="{FF2B5EF4-FFF2-40B4-BE49-F238E27FC236}">
              <a16:creationId xmlns:a16="http://schemas.microsoft.com/office/drawing/2014/main" xmlns="" id="{00000000-0008-0000-0B00-0000B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3" name="Text Box 686">
          <a:extLst>
            <a:ext uri="{FF2B5EF4-FFF2-40B4-BE49-F238E27FC236}">
              <a16:creationId xmlns:a16="http://schemas.microsoft.com/office/drawing/2014/main" xmlns="" id="{00000000-0008-0000-0B00-0000B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4" name="Text Box 687">
          <a:extLst>
            <a:ext uri="{FF2B5EF4-FFF2-40B4-BE49-F238E27FC236}">
              <a16:creationId xmlns:a16="http://schemas.microsoft.com/office/drawing/2014/main" xmlns="" id="{00000000-0008-0000-0B00-0000B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5" name="Text Box 688">
          <a:extLst>
            <a:ext uri="{FF2B5EF4-FFF2-40B4-BE49-F238E27FC236}">
              <a16:creationId xmlns:a16="http://schemas.microsoft.com/office/drawing/2014/main" xmlns="" id="{00000000-0008-0000-0B00-0000B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6" name="Text Box 689">
          <a:extLst>
            <a:ext uri="{FF2B5EF4-FFF2-40B4-BE49-F238E27FC236}">
              <a16:creationId xmlns:a16="http://schemas.microsoft.com/office/drawing/2014/main" xmlns="" id="{00000000-0008-0000-0B00-0000B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7" name="Text Box 690">
          <a:extLst>
            <a:ext uri="{FF2B5EF4-FFF2-40B4-BE49-F238E27FC236}">
              <a16:creationId xmlns:a16="http://schemas.microsoft.com/office/drawing/2014/main" xmlns="" id="{00000000-0008-0000-0B00-0000B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8" name="Text Box 691">
          <a:extLst>
            <a:ext uri="{FF2B5EF4-FFF2-40B4-BE49-F238E27FC236}">
              <a16:creationId xmlns:a16="http://schemas.microsoft.com/office/drawing/2014/main" xmlns="" id="{00000000-0008-0000-0B00-0000B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89" name="Text Box 692">
          <a:extLst>
            <a:ext uri="{FF2B5EF4-FFF2-40B4-BE49-F238E27FC236}">
              <a16:creationId xmlns:a16="http://schemas.microsoft.com/office/drawing/2014/main" xmlns="" id="{00000000-0008-0000-0B00-0000B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0" name="Text Box 693">
          <a:extLst>
            <a:ext uri="{FF2B5EF4-FFF2-40B4-BE49-F238E27FC236}">
              <a16:creationId xmlns:a16="http://schemas.microsoft.com/office/drawing/2014/main" xmlns="" id="{00000000-0008-0000-0B00-0000B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1" name="Text Box 694">
          <a:extLst>
            <a:ext uri="{FF2B5EF4-FFF2-40B4-BE49-F238E27FC236}">
              <a16:creationId xmlns:a16="http://schemas.microsoft.com/office/drawing/2014/main" xmlns="" id="{00000000-0008-0000-0B00-0000B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2" name="Text Box 695">
          <a:extLst>
            <a:ext uri="{FF2B5EF4-FFF2-40B4-BE49-F238E27FC236}">
              <a16:creationId xmlns:a16="http://schemas.microsoft.com/office/drawing/2014/main" xmlns="" id="{00000000-0008-0000-0B00-0000B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3" name="Text Box 696">
          <a:extLst>
            <a:ext uri="{FF2B5EF4-FFF2-40B4-BE49-F238E27FC236}">
              <a16:creationId xmlns:a16="http://schemas.microsoft.com/office/drawing/2014/main" xmlns="" id="{00000000-0008-0000-0B00-0000B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4" name="Text Box 697">
          <a:extLst>
            <a:ext uri="{FF2B5EF4-FFF2-40B4-BE49-F238E27FC236}">
              <a16:creationId xmlns:a16="http://schemas.microsoft.com/office/drawing/2014/main" xmlns="" id="{00000000-0008-0000-0B00-0000B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5" name="Text Box 698">
          <a:extLst>
            <a:ext uri="{FF2B5EF4-FFF2-40B4-BE49-F238E27FC236}">
              <a16:creationId xmlns:a16="http://schemas.microsoft.com/office/drawing/2014/main" xmlns="" id="{00000000-0008-0000-0B00-0000B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6" name="Text Box 699">
          <a:extLst>
            <a:ext uri="{FF2B5EF4-FFF2-40B4-BE49-F238E27FC236}">
              <a16:creationId xmlns:a16="http://schemas.microsoft.com/office/drawing/2014/main" xmlns="" id="{00000000-0008-0000-0B00-0000C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7" name="Text Box 700">
          <a:extLst>
            <a:ext uri="{FF2B5EF4-FFF2-40B4-BE49-F238E27FC236}">
              <a16:creationId xmlns:a16="http://schemas.microsoft.com/office/drawing/2014/main" xmlns="" id="{00000000-0008-0000-0B00-0000C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8" name="Text Box 701">
          <a:extLst>
            <a:ext uri="{FF2B5EF4-FFF2-40B4-BE49-F238E27FC236}">
              <a16:creationId xmlns:a16="http://schemas.microsoft.com/office/drawing/2014/main" xmlns="" id="{00000000-0008-0000-0B00-0000C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499" name="Text Box 702">
          <a:extLst>
            <a:ext uri="{FF2B5EF4-FFF2-40B4-BE49-F238E27FC236}">
              <a16:creationId xmlns:a16="http://schemas.microsoft.com/office/drawing/2014/main" xmlns="" id="{00000000-0008-0000-0B00-0000C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0" name="Text Box 703">
          <a:extLst>
            <a:ext uri="{FF2B5EF4-FFF2-40B4-BE49-F238E27FC236}">
              <a16:creationId xmlns:a16="http://schemas.microsoft.com/office/drawing/2014/main" xmlns="" id="{00000000-0008-0000-0B00-0000C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1" name="Text Box 704">
          <a:extLst>
            <a:ext uri="{FF2B5EF4-FFF2-40B4-BE49-F238E27FC236}">
              <a16:creationId xmlns:a16="http://schemas.microsoft.com/office/drawing/2014/main" xmlns="" id="{00000000-0008-0000-0B00-0000C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2" name="Text Box 705">
          <a:extLst>
            <a:ext uri="{FF2B5EF4-FFF2-40B4-BE49-F238E27FC236}">
              <a16:creationId xmlns:a16="http://schemas.microsoft.com/office/drawing/2014/main" xmlns="" id="{00000000-0008-0000-0B00-0000C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3" name="Text Box 706">
          <a:extLst>
            <a:ext uri="{FF2B5EF4-FFF2-40B4-BE49-F238E27FC236}">
              <a16:creationId xmlns:a16="http://schemas.microsoft.com/office/drawing/2014/main" xmlns="" id="{00000000-0008-0000-0B00-0000C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4" name="Text Box 707">
          <a:extLst>
            <a:ext uri="{FF2B5EF4-FFF2-40B4-BE49-F238E27FC236}">
              <a16:creationId xmlns:a16="http://schemas.microsoft.com/office/drawing/2014/main" xmlns="" id="{00000000-0008-0000-0B00-0000C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5" name="Text Box 708">
          <a:extLst>
            <a:ext uri="{FF2B5EF4-FFF2-40B4-BE49-F238E27FC236}">
              <a16:creationId xmlns:a16="http://schemas.microsoft.com/office/drawing/2014/main" xmlns="" id="{00000000-0008-0000-0B00-0000C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6" name="Text Box 709">
          <a:extLst>
            <a:ext uri="{FF2B5EF4-FFF2-40B4-BE49-F238E27FC236}">
              <a16:creationId xmlns:a16="http://schemas.microsoft.com/office/drawing/2014/main" xmlns="" id="{00000000-0008-0000-0B00-0000C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7" name="Text Box 710">
          <a:extLst>
            <a:ext uri="{FF2B5EF4-FFF2-40B4-BE49-F238E27FC236}">
              <a16:creationId xmlns:a16="http://schemas.microsoft.com/office/drawing/2014/main" xmlns="" id="{00000000-0008-0000-0B00-0000C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8" name="Text Box 711">
          <a:extLst>
            <a:ext uri="{FF2B5EF4-FFF2-40B4-BE49-F238E27FC236}">
              <a16:creationId xmlns:a16="http://schemas.microsoft.com/office/drawing/2014/main" xmlns="" id="{00000000-0008-0000-0B00-0000C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09" name="Text Box 712">
          <a:extLst>
            <a:ext uri="{FF2B5EF4-FFF2-40B4-BE49-F238E27FC236}">
              <a16:creationId xmlns:a16="http://schemas.microsoft.com/office/drawing/2014/main" xmlns="" id="{00000000-0008-0000-0B00-0000C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0" name="Text Box 713">
          <a:extLst>
            <a:ext uri="{FF2B5EF4-FFF2-40B4-BE49-F238E27FC236}">
              <a16:creationId xmlns:a16="http://schemas.microsoft.com/office/drawing/2014/main" xmlns="" id="{00000000-0008-0000-0B00-0000C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1" name="Text Box 714">
          <a:extLst>
            <a:ext uri="{FF2B5EF4-FFF2-40B4-BE49-F238E27FC236}">
              <a16:creationId xmlns:a16="http://schemas.microsoft.com/office/drawing/2014/main" xmlns="" id="{00000000-0008-0000-0B00-0000C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2" name="Text Box 715">
          <a:extLst>
            <a:ext uri="{FF2B5EF4-FFF2-40B4-BE49-F238E27FC236}">
              <a16:creationId xmlns:a16="http://schemas.microsoft.com/office/drawing/2014/main" xmlns="" id="{00000000-0008-0000-0B00-0000D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3" name="Text Box 716">
          <a:extLst>
            <a:ext uri="{FF2B5EF4-FFF2-40B4-BE49-F238E27FC236}">
              <a16:creationId xmlns:a16="http://schemas.microsoft.com/office/drawing/2014/main" xmlns="" id="{00000000-0008-0000-0B00-0000D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4" name="Text Box 717">
          <a:extLst>
            <a:ext uri="{FF2B5EF4-FFF2-40B4-BE49-F238E27FC236}">
              <a16:creationId xmlns:a16="http://schemas.microsoft.com/office/drawing/2014/main" xmlns="" id="{00000000-0008-0000-0B00-0000D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5" name="Text Box 718">
          <a:extLst>
            <a:ext uri="{FF2B5EF4-FFF2-40B4-BE49-F238E27FC236}">
              <a16:creationId xmlns:a16="http://schemas.microsoft.com/office/drawing/2014/main" xmlns="" id="{00000000-0008-0000-0B00-0000D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6" name="Text Box 719">
          <a:extLst>
            <a:ext uri="{FF2B5EF4-FFF2-40B4-BE49-F238E27FC236}">
              <a16:creationId xmlns:a16="http://schemas.microsoft.com/office/drawing/2014/main" xmlns="" id="{00000000-0008-0000-0B00-0000D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7" name="Text Box 720">
          <a:extLst>
            <a:ext uri="{FF2B5EF4-FFF2-40B4-BE49-F238E27FC236}">
              <a16:creationId xmlns:a16="http://schemas.microsoft.com/office/drawing/2014/main" xmlns="" id="{00000000-0008-0000-0B00-0000D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8" name="Text Box 721">
          <a:extLst>
            <a:ext uri="{FF2B5EF4-FFF2-40B4-BE49-F238E27FC236}">
              <a16:creationId xmlns:a16="http://schemas.microsoft.com/office/drawing/2014/main" xmlns="" id="{00000000-0008-0000-0B00-0000D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19" name="Text Box 722">
          <a:extLst>
            <a:ext uri="{FF2B5EF4-FFF2-40B4-BE49-F238E27FC236}">
              <a16:creationId xmlns:a16="http://schemas.microsoft.com/office/drawing/2014/main" xmlns="" id="{00000000-0008-0000-0B00-0000D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0" name="Text Box 723">
          <a:extLst>
            <a:ext uri="{FF2B5EF4-FFF2-40B4-BE49-F238E27FC236}">
              <a16:creationId xmlns:a16="http://schemas.microsoft.com/office/drawing/2014/main" xmlns="" id="{00000000-0008-0000-0B00-0000D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1" name="Text Box 724">
          <a:extLst>
            <a:ext uri="{FF2B5EF4-FFF2-40B4-BE49-F238E27FC236}">
              <a16:creationId xmlns:a16="http://schemas.microsoft.com/office/drawing/2014/main" xmlns="" id="{00000000-0008-0000-0B00-0000D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2" name="Text Box 725">
          <a:extLst>
            <a:ext uri="{FF2B5EF4-FFF2-40B4-BE49-F238E27FC236}">
              <a16:creationId xmlns:a16="http://schemas.microsoft.com/office/drawing/2014/main" xmlns="" id="{00000000-0008-0000-0B00-0000D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3" name="Text Box 726">
          <a:extLst>
            <a:ext uri="{FF2B5EF4-FFF2-40B4-BE49-F238E27FC236}">
              <a16:creationId xmlns:a16="http://schemas.microsoft.com/office/drawing/2014/main" xmlns="" id="{00000000-0008-0000-0B00-0000D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4" name="Text Box 727">
          <a:extLst>
            <a:ext uri="{FF2B5EF4-FFF2-40B4-BE49-F238E27FC236}">
              <a16:creationId xmlns:a16="http://schemas.microsoft.com/office/drawing/2014/main" xmlns="" id="{00000000-0008-0000-0B00-0000D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5" name="Text Box 728">
          <a:extLst>
            <a:ext uri="{FF2B5EF4-FFF2-40B4-BE49-F238E27FC236}">
              <a16:creationId xmlns:a16="http://schemas.microsoft.com/office/drawing/2014/main" xmlns="" id="{00000000-0008-0000-0B00-0000D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6" name="Text Box 729">
          <a:extLst>
            <a:ext uri="{FF2B5EF4-FFF2-40B4-BE49-F238E27FC236}">
              <a16:creationId xmlns:a16="http://schemas.microsoft.com/office/drawing/2014/main" xmlns="" id="{00000000-0008-0000-0B00-0000D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7" name="Text Box 730">
          <a:extLst>
            <a:ext uri="{FF2B5EF4-FFF2-40B4-BE49-F238E27FC236}">
              <a16:creationId xmlns:a16="http://schemas.microsoft.com/office/drawing/2014/main" xmlns="" id="{00000000-0008-0000-0B00-0000D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8" name="Text Box 731">
          <a:extLst>
            <a:ext uri="{FF2B5EF4-FFF2-40B4-BE49-F238E27FC236}">
              <a16:creationId xmlns:a16="http://schemas.microsoft.com/office/drawing/2014/main" xmlns="" id="{00000000-0008-0000-0B00-0000E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29" name="Text Box 732">
          <a:extLst>
            <a:ext uri="{FF2B5EF4-FFF2-40B4-BE49-F238E27FC236}">
              <a16:creationId xmlns:a16="http://schemas.microsoft.com/office/drawing/2014/main" xmlns="" id="{00000000-0008-0000-0B00-0000E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0" name="Text Box 733">
          <a:extLst>
            <a:ext uri="{FF2B5EF4-FFF2-40B4-BE49-F238E27FC236}">
              <a16:creationId xmlns:a16="http://schemas.microsoft.com/office/drawing/2014/main" xmlns="" id="{00000000-0008-0000-0B00-0000E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1" name="Text Box 734">
          <a:extLst>
            <a:ext uri="{FF2B5EF4-FFF2-40B4-BE49-F238E27FC236}">
              <a16:creationId xmlns:a16="http://schemas.microsoft.com/office/drawing/2014/main" xmlns="" id="{00000000-0008-0000-0B00-0000E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2" name="Text Box 735">
          <a:extLst>
            <a:ext uri="{FF2B5EF4-FFF2-40B4-BE49-F238E27FC236}">
              <a16:creationId xmlns:a16="http://schemas.microsoft.com/office/drawing/2014/main" xmlns="" id="{00000000-0008-0000-0B00-0000E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3" name="Text Box 736">
          <a:extLst>
            <a:ext uri="{FF2B5EF4-FFF2-40B4-BE49-F238E27FC236}">
              <a16:creationId xmlns:a16="http://schemas.microsoft.com/office/drawing/2014/main" xmlns="" id="{00000000-0008-0000-0B00-0000E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4" name="Text Box 737">
          <a:extLst>
            <a:ext uri="{FF2B5EF4-FFF2-40B4-BE49-F238E27FC236}">
              <a16:creationId xmlns:a16="http://schemas.microsoft.com/office/drawing/2014/main" xmlns="" id="{00000000-0008-0000-0B00-0000E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5" name="Text Box 738">
          <a:extLst>
            <a:ext uri="{FF2B5EF4-FFF2-40B4-BE49-F238E27FC236}">
              <a16:creationId xmlns:a16="http://schemas.microsoft.com/office/drawing/2014/main" xmlns="" id="{00000000-0008-0000-0B00-0000E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6" name="Text Box 739">
          <a:extLst>
            <a:ext uri="{FF2B5EF4-FFF2-40B4-BE49-F238E27FC236}">
              <a16:creationId xmlns:a16="http://schemas.microsoft.com/office/drawing/2014/main" xmlns="" id="{00000000-0008-0000-0B00-0000E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7" name="Text Box 740">
          <a:extLst>
            <a:ext uri="{FF2B5EF4-FFF2-40B4-BE49-F238E27FC236}">
              <a16:creationId xmlns:a16="http://schemas.microsoft.com/office/drawing/2014/main" xmlns="" id="{00000000-0008-0000-0B00-0000E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8" name="Text Box 741">
          <a:extLst>
            <a:ext uri="{FF2B5EF4-FFF2-40B4-BE49-F238E27FC236}">
              <a16:creationId xmlns:a16="http://schemas.microsoft.com/office/drawing/2014/main" xmlns="" id="{00000000-0008-0000-0B00-0000E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39" name="Text Box 742">
          <a:extLst>
            <a:ext uri="{FF2B5EF4-FFF2-40B4-BE49-F238E27FC236}">
              <a16:creationId xmlns:a16="http://schemas.microsoft.com/office/drawing/2014/main" xmlns="" id="{00000000-0008-0000-0B00-0000E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0" name="Text Box 743">
          <a:extLst>
            <a:ext uri="{FF2B5EF4-FFF2-40B4-BE49-F238E27FC236}">
              <a16:creationId xmlns:a16="http://schemas.microsoft.com/office/drawing/2014/main" xmlns="" id="{00000000-0008-0000-0B00-0000E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1" name="Text Box 744">
          <a:extLst>
            <a:ext uri="{FF2B5EF4-FFF2-40B4-BE49-F238E27FC236}">
              <a16:creationId xmlns:a16="http://schemas.microsoft.com/office/drawing/2014/main" xmlns="" id="{00000000-0008-0000-0B00-0000E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2" name="Text Box 745">
          <a:extLst>
            <a:ext uri="{FF2B5EF4-FFF2-40B4-BE49-F238E27FC236}">
              <a16:creationId xmlns:a16="http://schemas.microsoft.com/office/drawing/2014/main" xmlns="" id="{00000000-0008-0000-0B00-0000E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3" name="Text Box 746">
          <a:extLst>
            <a:ext uri="{FF2B5EF4-FFF2-40B4-BE49-F238E27FC236}">
              <a16:creationId xmlns:a16="http://schemas.microsoft.com/office/drawing/2014/main" xmlns="" id="{00000000-0008-0000-0B00-0000E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4" name="Text Box 747">
          <a:extLst>
            <a:ext uri="{FF2B5EF4-FFF2-40B4-BE49-F238E27FC236}">
              <a16:creationId xmlns:a16="http://schemas.microsoft.com/office/drawing/2014/main" xmlns="" id="{00000000-0008-0000-0B00-0000F0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5" name="Text Box 748">
          <a:extLst>
            <a:ext uri="{FF2B5EF4-FFF2-40B4-BE49-F238E27FC236}">
              <a16:creationId xmlns:a16="http://schemas.microsoft.com/office/drawing/2014/main" xmlns="" id="{00000000-0008-0000-0B00-0000F1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6" name="Text Box 749">
          <a:extLst>
            <a:ext uri="{FF2B5EF4-FFF2-40B4-BE49-F238E27FC236}">
              <a16:creationId xmlns:a16="http://schemas.microsoft.com/office/drawing/2014/main" xmlns="" id="{00000000-0008-0000-0B00-0000F2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7" name="Text Box 750">
          <a:extLst>
            <a:ext uri="{FF2B5EF4-FFF2-40B4-BE49-F238E27FC236}">
              <a16:creationId xmlns:a16="http://schemas.microsoft.com/office/drawing/2014/main" xmlns="" id="{00000000-0008-0000-0B00-0000F3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8" name="Text Box 751">
          <a:extLst>
            <a:ext uri="{FF2B5EF4-FFF2-40B4-BE49-F238E27FC236}">
              <a16:creationId xmlns:a16="http://schemas.microsoft.com/office/drawing/2014/main" xmlns="" id="{00000000-0008-0000-0B00-0000F4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49" name="Text Box 752">
          <a:extLst>
            <a:ext uri="{FF2B5EF4-FFF2-40B4-BE49-F238E27FC236}">
              <a16:creationId xmlns:a16="http://schemas.microsoft.com/office/drawing/2014/main" xmlns="" id="{00000000-0008-0000-0B00-0000F5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0" name="Text Box 753">
          <a:extLst>
            <a:ext uri="{FF2B5EF4-FFF2-40B4-BE49-F238E27FC236}">
              <a16:creationId xmlns:a16="http://schemas.microsoft.com/office/drawing/2014/main" xmlns="" id="{00000000-0008-0000-0B00-0000F6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1" name="Text Box 754">
          <a:extLst>
            <a:ext uri="{FF2B5EF4-FFF2-40B4-BE49-F238E27FC236}">
              <a16:creationId xmlns:a16="http://schemas.microsoft.com/office/drawing/2014/main" xmlns="" id="{00000000-0008-0000-0B00-0000F7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2" name="Text Box 755">
          <a:extLst>
            <a:ext uri="{FF2B5EF4-FFF2-40B4-BE49-F238E27FC236}">
              <a16:creationId xmlns:a16="http://schemas.microsoft.com/office/drawing/2014/main" xmlns="" id="{00000000-0008-0000-0B00-0000F8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3" name="Text Box 756">
          <a:extLst>
            <a:ext uri="{FF2B5EF4-FFF2-40B4-BE49-F238E27FC236}">
              <a16:creationId xmlns:a16="http://schemas.microsoft.com/office/drawing/2014/main" xmlns="" id="{00000000-0008-0000-0B00-0000F9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4" name="Text Box 757">
          <a:extLst>
            <a:ext uri="{FF2B5EF4-FFF2-40B4-BE49-F238E27FC236}">
              <a16:creationId xmlns:a16="http://schemas.microsoft.com/office/drawing/2014/main" xmlns="" id="{00000000-0008-0000-0B00-0000FA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5" name="Text Box 758">
          <a:extLst>
            <a:ext uri="{FF2B5EF4-FFF2-40B4-BE49-F238E27FC236}">
              <a16:creationId xmlns:a16="http://schemas.microsoft.com/office/drawing/2014/main" xmlns="" id="{00000000-0008-0000-0B00-0000FB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6" name="Text Box 759">
          <a:extLst>
            <a:ext uri="{FF2B5EF4-FFF2-40B4-BE49-F238E27FC236}">
              <a16:creationId xmlns:a16="http://schemas.microsoft.com/office/drawing/2014/main" xmlns="" id="{00000000-0008-0000-0B00-0000FC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7" name="Text Box 760">
          <a:extLst>
            <a:ext uri="{FF2B5EF4-FFF2-40B4-BE49-F238E27FC236}">
              <a16:creationId xmlns:a16="http://schemas.microsoft.com/office/drawing/2014/main" xmlns="" id="{00000000-0008-0000-0B00-0000FD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8" name="Text Box 761">
          <a:extLst>
            <a:ext uri="{FF2B5EF4-FFF2-40B4-BE49-F238E27FC236}">
              <a16:creationId xmlns:a16="http://schemas.microsoft.com/office/drawing/2014/main" xmlns="" id="{00000000-0008-0000-0B00-0000FE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59" name="Text Box 762">
          <a:extLst>
            <a:ext uri="{FF2B5EF4-FFF2-40B4-BE49-F238E27FC236}">
              <a16:creationId xmlns:a16="http://schemas.microsoft.com/office/drawing/2014/main" xmlns="" id="{00000000-0008-0000-0B00-0000FF09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0" name="Text Box 763">
          <a:extLst>
            <a:ext uri="{FF2B5EF4-FFF2-40B4-BE49-F238E27FC236}">
              <a16:creationId xmlns:a16="http://schemas.microsoft.com/office/drawing/2014/main" xmlns="" id="{00000000-0008-0000-0B00-00000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1" name="Text Box 764">
          <a:extLst>
            <a:ext uri="{FF2B5EF4-FFF2-40B4-BE49-F238E27FC236}">
              <a16:creationId xmlns:a16="http://schemas.microsoft.com/office/drawing/2014/main" xmlns="" id="{00000000-0008-0000-0B00-00000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2" name="Text Box 765">
          <a:extLst>
            <a:ext uri="{FF2B5EF4-FFF2-40B4-BE49-F238E27FC236}">
              <a16:creationId xmlns:a16="http://schemas.microsoft.com/office/drawing/2014/main" xmlns="" id="{00000000-0008-0000-0B00-00000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3" name="Text Box 766">
          <a:extLst>
            <a:ext uri="{FF2B5EF4-FFF2-40B4-BE49-F238E27FC236}">
              <a16:creationId xmlns:a16="http://schemas.microsoft.com/office/drawing/2014/main" xmlns="" id="{00000000-0008-0000-0B00-00000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4" name="Text Box 767">
          <a:extLst>
            <a:ext uri="{FF2B5EF4-FFF2-40B4-BE49-F238E27FC236}">
              <a16:creationId xmlns:a16="http://schemas.microsoft.com/office/drawing/2014/main" xmlns="" id="{00000000-0008-0000-0B00-00000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5" name="Text Box 768">
          <a:extLst>
            <a:ext uri="{FF2B5EF4-FFF2-40B4-BE49-F238E27FC236}">
              <a16:creationId xmlns:a16="http://schemas.microsoft.com/office/drawing/2014/main" xmlns="" id="{00000000-0008-0000-0B00-00000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6" name="Text Box 769">
          <a:extLst>
            <a:ext uri="{FF2B5EF4-FFF2-40B4-BE49-F238E27FC236}">
              <a16:creationId xmlns:a16="http://schemas.microsoft.com/office/drawing/2014/main" xmlns="" id="{00000000-0008-0000-0B00-00000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7" name="Text Box 770">
          <a:extLst>
            <a:ext uri="{FF2B5EF4-FFF2-40B4-BE49-F238E27FC236}">
              <a16:creationId xmlns:a16="http://schemas.microsoft.com/office/drawing/2014/main" xmlns="" id="{00000000-0008-0000-0B00-00000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8" name="Text Box 771">
          <a:extLst>
            <a:ext uri="{FF2B5EF4-FFF2-40B4-BE49-F238E27FC236}">
              <a16:creationId xmlns:a16="http://schemas.microsoft.com/office/drawing/2014/main" xmlns="" id="{00000000-0008-0000-0B00-00000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69" name="Text Box 772">
          <a:extLst>
            <a:ext uri="{FF2B5EF4-FFF2-40B4-BE49-F238E27FC236}">
              <a16:creationId xmlns:a16="http://schemas.microsoft.com/office/drawing/2014/main" xmlns="" id="{00000000-0008-0000-0B00-00000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0" name="Text Box 773">
          <a:extLst>
            <a:ext uri="{FF2B5EF4-FFF2-40B4-BE49-F238E27FC236}">
              <a16:creationId xmlns:a16="http://schemas.microsoft.com/office/drawing/2014/main" xmlns="" id="{00000000-0008-0000-0B00-00000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1" name="Text Box 774">
          <a:extLst>
            <a:ext uri="{FF2B5EF4-FFF2-40B4-BE49-F238E27FC236}">
              <a16:creationId xmlns:a16="http://schemas.microsoft.com/office/drawing/2014/main" xmlns="" id="{00000000-0008-0000-0B00-00000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2" name="Text Box 775">
          <a:extLst>
            <a:ext uri="{FF2B5EF4-FFF2-40B4-BE49-F238E27FC236}">
              <a16:creationId xmlns:a16="http://schemas.microsoft.com/office/drawing/2014/main" xmlns="" id="{00000000-0008-0000-0B00-00000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3" name="Text Box 776">
          <a:extLst>
            <a:ext uri="{FF2B5EF4-FFF2-40B4-BE49-F238E27FC236}">
              <a16:creationId xmlns:a16="http://schemas.microsoft.com/office/drawing/2014/main" xmlns="" id="{00000000-0008-0000-0B00-00000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4" name="Text Box 777">
          <a:extLst>
            <a:ext uri="{FF2B5EF4-FFF2-40B4-BE49-F238E27FC236}">
              <a16:creationId xmlns:a16="http://schemas.microsoft.com/office/drawing/2014/main" xmlns="" id="{00000000-0008-0000-0B00-00000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5" name="Text Box 778">
          <a:extLst>
            <a:ext uri="{FF2B5EF4-FFF2-40B4-BE49-F238E27FC236}">
              <a16:creationId xmlns:a16="http://schemas.microsoft.com/office/drawing/2014/main" xmlns="" id="{00000000-0008-0000-0B00-00000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6" name="Text Box 779">
          <a:extLst>
            <a:ext uri="{FF2B5EF4-FFF2-40B4-BE49-F238E27FC236}">
              <a16:creationId xmlns:a16="http://schemas.microsoft.com/office/drawing/2014/main" xmlns="" id="{00000000-0008-0000-0B00-00001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7" name="Text Box 780">
          <a:extLst>
            <a:ext uri="{FF2B5EF4-FFF2-40B4-BE49-F238E27FC236}">
              <a16:creationId xmlns:a16="http://schemas.microsoft.com/office/drawing/2014/main" xmlns="" id="{00000000-0008-0000-0B00-00001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8" name="Text Box 781">
          <a:extLst>
            <a:ext uri="{FF2B5EF4-FFF2-40B4-BE49-F238E27FC236}">
              <a16:creationId xmlns:a16="http://schemas.microsoft.com/office/drawing/2014/main" xmlns="" id="{00000000-0008-0000-0B00-00001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79" name="Text Box 782">
          <a:extLst>
            <a:ext uri="{FF2B5EF4-FFF2-40B4-BE49-F238E27FC236}">
              <a16:creationId xmlns:a16="http://schemas.microsoft.com/office/drawing/2014/main" xmlns="" id="{00000000-0008-0000-0B00-00001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0" name="Text Box 783">
          <a:extLst>
            <a:ext uri="{FF2B5EF4-FFF2-40B4-BE49-F238E27FC236}">
              <a16:creationId xmlns:a16="http://schemas.microsoft.com/office/drawing/2014/main" xmlns="" id="{00000000-0008-0000-0B00-00001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1" name="Text Box 784">
          <a:extLst>
            <a:ext uri="{FF2B5EF4-FFF2-40B4-BE49-F238E27FC236}">
              <a16:creationId xmlns:a16="http://schemas.microsoft.com/office/drawing/2014/main" xmlns="" id="{00000000-0008-0000-0B00-00001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2" name="Text Box 785">
          <a:extLst>
            <a:ext uri="{FF2B5EF4-FFF2-40B4-BE49-F238E27FC236}">
              <a16:creationId xmlns:a16="http://schemas.microsoft.com/office/drawing/2014/main" xmlns="" id="{00000000-0008-0000-0B00-00001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3" name="Text Box 786">
          <a:extLst>
            <a:ext uri="{FF2B5EF4-FFF2-40B4-BE49-F238E27FC236}">
              <a16:creationId xmlns:a16="http://schemas.microsoft.com/office/drawing/2014/main" xmlns="" id="{00000000-0008-0000-0B00-00001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4" name="Text Box 787">
          <a:extLst>
            <a:ext uri="{FF2B5EF4-FFF2-40B4-BE49-F238E27FC236}">
              <a16:creationId xmlns:a16="http://schemas.microsoft.com/office/drawing/2014/main" xmlns="" id="{00000000-0008-0000-0B00-00001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5" name="Text Box 788">
          <a:extLst>
            <a:ext uri="{FF2B5EF4-FFF2-40B4-BE49-F238E27FC236}">
              <a16:creationId xmlns:a16="http://schemas.microsoft.com/office/drawing/2014/main" xmlns="" id="{00000000-0008-0000-0B00-00001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6" name="Text Box 789">
          <a:extLst>
            <a:ext uri="{FF2B5EF4-FFF2-40B4-BE49-F238E27FC236}">
              <a16:creationId xmlns:a16="http://schemas.microsoft.com/office/drawing/2014/main" xmlns="" id="{00000000-0008-0000-0B00-00001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7" name="Text Box 790">
          <a:extLst>
            <a:ext uri="{FF2B5EF4-FFF2-40B4-BE49-F238E27FC236}">
              <a16:creationId xmlns:a16="http://schemas.microsoft.com/office/drawing/2014/main" xmlns="" id="{00000000-0008-0000-0B00-00001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8" name="Text Box 791">
          <a:extLst>
            <a:ext uri="{FF2B5EF4-FFF2-40B4-BE49-F238E27FC236}">
              <a16:creationId xmlns:a16="http://schemas.microsoft.com/office/drawing/2014/main" xmlns="" id="{00000000-0008-0000-0B00-00001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89" name="Text Box 792">
          <a:extLst>
            <a:ext uri="{FF2B5EF4-FFF2-40B4-BE49-F238E27FC236}">
              <a16:creationId xmlns:a16="http://schemas.microsoft.com/office/drawing/2014/main" xmlns="" id="{00000000-0008-0000-0B00-00001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0" name="Text Box 793">
          <a:extLst>
            <a:ext uri="{FF2B5EF4-FFF2-40B4-BE49-F238E27FC236}">
              <a16:creationId xmlns:a16="http://schemas.microsoft.com/office/drawing/2014/main" xmlns="" id="{00000000-0008-0000-0B00-00001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1" name="Text Box 794">
          <a:extLst>
            <a:ext uri="{FF2B5EF4-FFF2-40B4-BE49-F238E27FC236}">
              <a16:creationId xmlns:a16="http://schemas.microsoft.com/office/drawing/2014/main" xmlns="" id="{00000000-0008-0000-0B00-00001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2" name="Text Box 795">
          <a:extLst>
            <a:ext uri="{FF2B5EF4-FFF2-40B4-BE49-F238E27FC236}">
              <a16:creationId xmlns:a16="http://schemas.microsoft.com/office/drawing/2014/main" xmlns="" id="{00000000-0008-0000-0B00-00002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3" name="Text Box 796">
          <a:extLst>
            <a:ext uri="{FF2B5EF4-FFF2-40B4-BE49-F238E27FC236}">
              <a16:creationId xmlns:a16="http://schemas.microsoft.com/office/drawing/2014/main" xmlns="" id="{00000000-0008-0000-0B00-00002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4" name="Text Box 797">
          <a:extLst>
            <a:ext uri="{FF2B5EF4-FFF2-40B4-BE49-F238E27FC236}">
              <a16:creationId xmlns:a16="http://schemas.microsoft.com/office/drawing/2014/main" xmlns="" id="{00000000-0008-0000-0B00-00002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5" name="Text Box 798">
          <a:extLst>
            <a:ext uri="{FF2B5EF4-FFF2-40B4-BE49-F238E27FC236}">
              <a16:creationId xmlns:a16="http://schemas.microsoft.com/office/drawing/2014/main" xmlns="" id="{00000000-0008-0000-0B00-00002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6" name="Text Box 799">
          <a:extLst>
            <a:ext uri="{FF2B5EF4-FFF2-40B4-BE49-F238E27FC236}">
              <a16:creationId xmlns:a16="http://schemas.microsoft.com/office/drawing/2014/main" xmlns="" id="{00000000-0008-0000-0B00-00002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7" name="Text Box 800">
          <a:extLst>
            <a:ext uri="{FF2B5EF4-FFF2-40B4-BE49-F238E27FC236}">
              <a16:creationId xmlns:a16="http://schemas.microsoft.com/office/drawing/2014/main" xmlns="" id="{00000000-0008-0000-0B00-00002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8" name="Text Box 801">
          <a:extLst>
            <a:ext uri="{FF2B5EF4-FFF2-40B4-BE49-F238E27FC236}">
              <a16:creationId xmlns:a16="http://schemas.microsoft.com/office/drawing/2014/main" xmlns="" id="{00000000-0008-0000-0B00-00002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599" name="Text Box 802">
          <a:extLst>
            <a:ext uri="{FF2B5EF4-FFF2-40B4-BE49-F238E27FC236}">
              <a16:creationId xmlns:a16="http://schemas.microsoft.com/office/drawing/2014/main" xmlns="" id="{00000000-0008-0000-0B00-00002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0" name="Text Box 803">
          <a:extLst>
            <a:ext uri="{FF2B5EF4-FFF2-40B4-BE49-F238E27FC236}">
              <a16:creationId xmlns:a16="http://schemas.microsoft.com/office/drawing/2014/main" xmlns="" id="{00000000-0008-0000-0B00-00002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1" name="Text Box 804">
          <a:extLst>
            <a:ext uri="{FF2B5EF4-FFF2-40B4-BE49-F238E27FC236}">
              <a16:creationId xmlns:a16="http://schemas.microsoft.com/office/drawing/2014/main" xmlns="" id="{00000000-0008-0000-0B00-00002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2" name="Text Box 805">
          <a:extLst>
            <a:ext uri="{FF2B5EF4-FFF2-40B4-BE49-F238E27FC236}">
              <a16:creationId xmlns:a16="http://schemas.microsoft.com/office/drawing/2014/main" xmlns="" id="{00000000-0008-0000-0B00-00002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3" name="Text Box 806">
          <a:extLst>
            <a:ext uri="{FF2B5EF4-FFF2-40B4-BE49-F238E27FC236}">
              <a16:creationId xmlns:a16="http://schemas.microsoft.com/office/drawing/2014/main" xmlns="" id="{00000000-0008-0000-0B00-00002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4" name="Text Box 807">
          <a:extLst>
            <a:ext uri="{FF2B5EF4-FFF2-40B4-BE49-F238E27FC236}">
              <a16:creationId xmlns:a16="http://schemas.microsoft.com/office/drawing/2014/main" xmlns="" id="{00000000-0008-0000-0B00-00002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5" name="Text Box 808">
          <a:extLst>
            <a:ext uri="{FF2B5EF4-FFF2-40B4-BE49-F238E27FC236}">
              <a16:creationId xmlns:a16="http://schemas.microsoft.com/office/drawing/2014/main" xmlns="" id="{00000000-0008-0000-0B00-00002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6" name="Text Box 809">
          <a:extLst>
            <a:ext uri="{FF2B5EF4-FFF2-40B4-BE49-F238E27FC236}">
              <a16:creationId xmlns:a16="http://schemas.microsoft.com/office/drawing/2014/main" xmlns="" id="{00000000-0008-0000-0B00-00002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7" name="Text Box 810">
          <a:extLst>
            <a:ext uri="{FF2B5EF4-FFF2-40B4-BE49-F238E27FC236}">
              <a16:creationId xmlns:a16="http://schemas.microsoft.com/office/drawing/2014/main" xmlns="" id="{00000000-0008-0000-0B00-00002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8" name="Text Box 811">
          <a:extLst>
            <a:ext uri="{FF2B5EF4-FFF2-40B4-BE49-F238E27FC236}">
              <a16:creationId xmlns:a16="http://schemas.microsoft.com/office/drawing/2014/main" xmlns="" id="{00000000-0008-0000-0B00-00003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09" name="Text Box 812">
          <a:extLst>
            <a:ext uri="{FF2B5EF4-FFF2-40B4-BE49-F238E27FC236}">
              <a16:creationId xmlns:a16="http://schemas.microsoft.com/office/drawing/2014/main" xmlns="" id="{00000000-0008-0000-0B00-00003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0" name="Text Box 813">
          <a:extLst>
            <a:ext uri="{FF2B5EF4-FFF2-40B4-BE49-F238E27FC236}">
              <a16:creationId xmlns:a16="http://schemas.microsoft.com/office/drawing/2014/main" xmlns="" id="{00000000-0008-0000-0B00-00003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1" name="Text Box 814">
          <a:extLst>
            <a:ext uri="{FF2B5EF4-FFF2-40B4-BE49-F238E27FC236}">
              <a16:creationId xmlns:a16="http://schemas.microsoft.com/office/drawing/2014/main" xmlns="" id="{00000000-0008-0000-0B00-00003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2" name="Text Box 815">
          <a:extLst>
            <a:ext uri="{FF2B5EF4-FFF2-40B4-BE49-F238E27FC236}">
              <a16:creationId xmlns:a16="http://schemas.microsoft.com/office/drawing/2014/main" xmlns="" id="{00000000-0008-0000-0B00-00003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3" name="Text Box 816">
          <a:extLst>
            <a:ext uri="{FF2B5EF4-FFF2-40B4-BE49-F238E27FC236}">
              <a16:creationId xmlns:a16="http://schemas.microsoft.com/office/drawing/2014/main" xmlns="" id="{00000000-0008-0000-0B00-00003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4" name="Text Box 817">
          <a:extLst>
            <a:ext uri="{FF2B5EF4-FFF2-40B4-BE49-F238E27FC236}">
              <a16:creationId xmlns:a16="http://schemas.microsoft.com/office/drawing/2014/main" xmlns="" id="{00000000-0008-0000-0B00-00003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5" name="Text Box 818">
          <a:extLst>
            <a:ext uri="{FF2B5EF4-FFF2-40B4-BE49-F238E27FC236}">
              <a16:creationId xmlns:a16="http://schemas.microsoft.com/office/drawing/2014/main" xmlns="" id="{00000000-0008-0000-0B00-00003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6" name="Text Box 819">
          <a:extLst>
            <a:ext uri="{FF2B5EF4-FFF2-40B4-BE49-F238E27FC236}">
              <a16:creationId xmlns:a16="http://schemas.microsoft.com/office/drawing/2014/main" xmlns="" id="{00000000-0008-0000-0B00-00003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7" name="Text Box 820">
          <a:extLst>
            <a:ext uri="{FF2B5EF4-FFF2-40B4-BE49-F238E27FC236}">
              <a16:creationId xmlns:a16="http://schemas.microsoft.com/office/drawing/2014/main" xmlns="" id="{00000000-0008-0000-0B00-00003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8" name="Text Box 821">
          <a:extLst>
            <a:ext uri="{FF2B5EF4-FFF2-40B4-BE49-F238E27FC236}">
              <a16:creationId xmlns:a16="http://schemas.microsoft.com/office/drawing/2014/main" xmlns="" id="{00000000-0008-0000-0B00-00003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19" name="Text Box 822">
          <a:extLst>
            <a:ext uri="{FF2B5EF4-FFF2-40B4-BE49-F238E27FC236}">
              <a16:creationId xmlns:a16="http://schemas.microsoft.com/office/drawing/2014/main" xmlns="" id="{00000000-0008-0000-0B00-00003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0" name="Text Box 823">
          <a:extLst>
            <a:ext uri="{FF2B5EF4-FFF2-40B4-BE49-F238E27FC236}">
              <a16:creationId xmlns:a16="http://schemas.microsoft.com/office/drawing/2014/main" xmlns="" id="{00000000-0008-0000-0B00-00003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1" name="Text Box 824">
          <a:extLst>
            <a:ext uri="{FF2B5EF4-FFF2-40B4-BE49-F238E27FC236}">
              <a16:creationId xmlns:a16="http://schemas.microsoft.com/office/drawing/2014/main" xmlns="" id="{00000000-0008-0000-0B00-00003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2" name="Text Box 825">
          <a:extLst>
            <a:ext uri="{FF2B5EF4-FFF2-40B4-BE49-F238E27FC236}">
              <a16:creationId xmlns:a16="http://schemas.microsoft.com/office/drawing/2014/main" xmlns="" id="{00000000-0008-0000-0B00-00003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3" name="Text Box 826">
          <a:extLst>
            <a:ext uri="{FF2B5EF4-FFF2-40B4-BE49-F238E27FC236}">
              <a16:creationId xmlns:a16="http://schemas.microsoft.com/office/drawing/2014/main" xmlns="" id="{00000000-0008-0000-0B00-00003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4" name="Text Box 827">
          <a:extLst>
            <a:ext uri="{FF2B5EF4-FFF2-40B4-BE49-F238E27FC236}">
              <a16:creationId xmlns:a16="http://schemas.microsoft.com/office/drawing/2014/main" xmlns="" id="{00000000-0008-0000-0B00-00004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5" name="Text Box 828">
          <a:extLst>
            <a:ext uri="{FF2B5EF4-FFF2-40B4-BE49-F238E27FC236}">
              <a16:creationId xmlns:a16="http://schemas.microsoft.com/office/drawing/2014/main" xmlns="" id="{00000000-0008-0000-0B00-00004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6" name="Text Box 829">
          <a:extLst>
            <a:ext uri="{FF2B5EF4-FFF2-40B4-BE49-F238E27FC236}">
              <a16:creationId xmlns:a16="http://schemas.microsoft.com/office/drawing/2014/main" xmlns="" id="{00000000-0008-0000-0B00-00004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7" name="Text Box 830">
          <a:extLst>
            <a:ext uri="{FF2B5EF4-FFF2-40B4-BE49-F238E27FC236}">
              <a16:creationId xmlns:a16="http://schemas.microsoft.com/office/drawing/2014/main" xmlns="" id="{00000000-0008-0000-0B00-00004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8" name="Text Box 831">
          <a:extLst>
            <a:ext uri="{FF2B5EF4-FFF2-40B4-BE49-F238E27FC236}">
              <a16:creationId xmlns:a16="http://schemas.microsoft.com/office/drawing/2014/main" xmlns="" id="{00000000-0008-0000-0B00-00004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29" name="Text Box 832">
          <a:extLst>
            <a:ext uri="{FF2B5EF4-FFF2-40B4-BE49-F238E27FC236}">
              <a16:creationId xmlns:a16="http://schemas.microsoft.com/office/drawing/2014/main" xmlns="" id="{00000000-0008-0000-0B00-00004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0" name="Text Box 833">
          <a:extLst>
            <a:ext uri="{FF2B5EF4-FFF2-40B4-BE49-F238E27FC236}">
              <a16:creationId xmlns:a16="http://schemas.microsoft.com/office/drawing/2014/main" xmlns="" id="{00000000-0008-0000-0B00-00004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1" name="Text Box 834">
          <a:extLst>
            <a:ext uri="{FF2B5EF4-FFF2-40B4-BE49-F238E27FC236}">
              <a16:creationId xmlns:a16="http://schemas.microsoft.com/office/drawing/2014/main" xmlns="" id="{00000000-0008-0000-0B00-00004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2" name="Text Box 835">
          <a:extLst>
            <a:ext uri="{FF2B5EF4-FFF2-40B4-BE49-F238E27FC236}">
              <a16:creationId xmlns:a16="http://schemas.microsoft.com/office/drawing/2014/main" xmlns="" id="{00000000-0008-0000-0B00-00004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3" name="Text Box 836">
          <a:extLst>
            <a:ext uri="{FF2B5EF4-FFF2-40B4-BE49-F238E27FC236}">
              <a16:creationId xmlns:a16="http://schemas.microsoft.com/office/drawing/2014/main" xmlns="" id="{00000000-0008-0000-0B00-00004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4" name="Text Box 837">
          <a:extLst>
            <a:ext uri="{FF2B5EF4-FFF2-40B4-BE49-F238E27FC236}">
              <a16:creationId xmlns:a16="http://schemas.microsoft.com/office/drawing/2014/main" xmlns="" id="{00000000-0008-0000-0B00-00004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5" name="Text Box 838">
          <a:extLst>
            <a:ext uri="{FF2B5EF4-FFF2-40B4-BE49-F238E27FC236}">
              <a16:creationId xmlns:a16="http://schemas.microsoft.com/office/drawing/2014/main" xmlns="" id="{00000000-0008-0000-0B00-00004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6" name="Text Box 839">
          <a:extLst>
            <a:ext uri="{FF2B5EF4-FFF2-40B4-BE49-F238E27FC236}">
              <a16:creationId xmlns:a16="http://schemas.microsoft.com/office/drawing/2014/main" xmlns="" id="{00000000-0008-0000-0B00-00004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7" name="Text Box 840">
          <a:extLst>
            <a:ext uri="{FF2B5EF4-FFF2-40B4-BE49-F238E27FC236}">
              <a16:creationId xmlns:a16="http://schemas.microsoft.com/office/drawing/2014/main" xmlns="" id="{00000000-0008-0000-0B00-00004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8" name="Text Box 841">
          <a:extLst>
            <a:ext uri="{FF2B5EF4-FFF2-40B4-BE49-F238E27FC236}">
              <a16:creationId xmlns:a16="http://schemas.microsoft.com/office/drawing/2014/main" xmlns="" id="{00000000-0008-0000-0B00-00004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39" name="Text Box 842">
          <a:extLst>
            <a:ext uri="{FF2B5EF4-FFF2-40B4-BE49-F238E27FC236}">
              <a16:creationId xmlns:a16="http://schemas.microsoft.com/office/drawing/2014/main" xmlns="" id="{00000000-0008-0000-0B00-00004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0" name="Text Box 843">
          <a:extLst>
            <a:ext uri="{FF2B5EF4-FFF2-40B4-BE49-F238E27FC236}">
              <a16:creationId xmlns:a16="http://schemas.microsoft.com/office/drawing/2014/main" xmlns="" id="{00000000-0008-0000-0B00-00005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1" name="Text Box 844">
          <a:extLst>
            <a:ext uri="{FF2B5EF4-FFF2-40B4-BE49-F238E27FC236}">
              <a16:creationId xmlns:a16="http://schemas.microsoft.com/office/drawing/2014/main" xmlns="" id="{00000000-0008-0000-0B00-00005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2" name="Text Box 845">
          <a:extLst>
            <a:ext uri="{FF2B5EF4-FFF2-40B4-BE49-F238E27FC236}">
              <a16:creationId xmlns:a16="http://schemas.microsoft.com/office/drawing/2014/main" xmlns="" id="{00000000-0008-0000-0B00-00005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3" name="Text Box 846">
          <a:extLst>
            <a:ext uri="{FF2B5EF4-FFF2-40B4-BE49-F238E27FC236}">
              <a16:creationId xmlns:a16="http://schemas.microsoft.com/office/drawing/2014/main" xmlns="" id="{00000000-0008-0000-0B00-00005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4" name="Text Box 847">
          <a:extLst>
            <a:ext uri="{FF2B5EF4-FFF2-40B4-BE49-F238E27FC236}">
              <a16:creationId xmlns:a16="http://schemas.microsoft.com/office/drawing/2014/main" xmlns="" id="{00000000-0008-0000-0B00-00005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5" name="Text Box 848">
          <a:extLst>
            <a:ext uri="{FF2B5EF4-FFF2-40B4-BE49-F238E27FC236}">
              <a16:creationId xmlns:a16="http://schemas.microsoft.com/office/drawing/2014/main" xmlns="" id="{00000000-0008-0000-0B00-00005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6" name="Text Box 849">
          <a:extLst>
            <a:ext uri="{FF2B5EF4-FFF2-40B4-BE49-F238E27FC236}">
              <a16:creationId xmlns:a16="http://schemas.microsoft.com/office/drawing/2014/main" xmlns="" id="{00000000-0008-0000-0B00-00005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7" name="Text Box 850">
          <a:extLst>
            <a:ext uri="{FF2B5EF4-FFF2-40B4-BE49-F238E27FC236}">
              <a16:creationId xmlns:a16="http://schemas.microsoft.com/office/drawing/2014/main" xmlns="" id="{00000000-0008-0000-0B00-00005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8" name="Text Box 851">
          <a:extLst>
            <a:ext uri="{FF2B5EF4-FFF2-40B4-BE49-F238E27FC236}">
              <a16:creationId xmlns:a16="http://schemas.microsoft.com/office/drawing/2014/main" xmlns="" id="{00000000-0008-0000-0B00-00005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49" name="Text Box 852">
          <a:extLst>
            <a:ext uri="{FF2B5EF4-FFF2-40B4-BE49-F238E27FC236}">
              <a16:creationId xmlns:a16="http://schemas.microsoft.com/office/drawing/2014/main" xmlns="" id="{00000000-0008-0000-0B00-00005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0" name="Text Box 853">
          <a:extLst>
            <a:ext uri="{FF2B5EF4-FFF2-40B4-BE49-F238E27FC236}">
              <a16:creationId xmlns:a16="http://schemas.microsoft.com/office/drawing/2014/main" xmlns="" id="{00000000-0008-0000-0B00-00005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1" name="Text Box 854">
          <a:extLst>
            <a:ext uri="{FF2B5EF4-FFF2-40B4-BE49-F238E27FC236}">
              <a16:creationId xmlns:a16="http://schemas.microsoft.com/office/drawing/2014/main" xmlns="" id="{00000000-0008-0000-0B00-00005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2" name="Text Box 855">
          <a:extLst>
            <a:ext uri="{FF2B5EF4-FFF2-40B4-BE49-F238E27FC236}">
              <a16:creationId xmlns:a16="http://schemas.microsoft.com/office/drawing/2014/main" xmlns="" id="{00000000-0008-0000-0B00-00005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3" name="Text Box 856">
          <a:extLst>
            <a:ext uri="{FF2B5EF4-FFF2-40B4-BE49-F238E27FC236}">
              <a16:creationId xmlns:a16="http://schemas.microsoft.com/office/drawing/2014/main" xmlns="" id="{00000000-0008-0000-0B00-00005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4" name="Text Box 857">
          <a:extLst>
            <a:ext uri="{FF2B5EF4-FFF2-40B4-BE49-F238E27FC236}">
              <a16:creationId xmlns:a16="http://schemas.microsoft.com/office/drawing/2014/main" xmlns="" id="{00000000-0008-0000-0B00-00005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5" name="Text Box 858">
          <a:extLst>
            <a:ext uri="{FF2B5EF4-FFF2-40B4-BE49-F238E27FC236}">
              <a16:creationId xmlns:a16="http://schemas.microsoft.com/office/drawing/2014/main" xmlns="" id="{00000000-0008-0000-0B00-00005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6" name="Text Box 859">
          <a:extLst>
            <a:ext uri="{FF2B5EF4-FFF2-40B4-BE49-F238E27FC236}">
              <a16:creationId xmlns:a16="http://schemas.microsoft.com/office/drawing/2014/main" xmlns="" id="{00000000-0008-0000-0B00-00006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7" name="Text Box 860">
          <a:extLst>
            <a:ext uri="{FF2B5EF4-FFF2-40B4-BE49-F238E27FC236}">
              <a16:creationId xmlns:a16="http://schemas.microsoft.com/office/drawing/2014/main" xmlns="" id="{00000000-0008-0000-0B00-00006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8" name="Text Box 861">
          <a:extLst>
            <a:ext uri="{FF2B5EF4-FFF2-40B4-BE49-F238E27FC236}">
              <a16:creationId xmlns:a16="http://schemas.microsoft.com/office/drawing/2014/main" xmlns="" id="{00000000-0008-0000-0B00-00006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59" name="Text Box 862">
          <a:extLst>
            <a:ext uri="{FF2B5EF4-FFF2-40B4-BE49-F238E27FC236}">
              <a16:creationId xmlns:a16="http://schemas.microsoft.com/office/drawing/2014/main" xmlns="" id="{00000000-0008-0000-0B00-00006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0" name="Text Box 863">
          <a:extLst>
            <a:ext uri="{FF2B5EF4-FFF2-40B4-BE49-F238E27FC236}">
              <a16:creationId xmlns:a16="http://schemas.microsoft.com/office/drawing/2014/main" xmlns="" id="{00000000-0008-0000-0B00-00006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1" name="Text Box 864">
          <a:extLst>
            <a:ext uri="{FF2B5EF4-FFF2-40B4-BE49-F238E27FC236}">
              <a16:creationId xmlns:a16="http://schemas.microsoft.com/office/drawing/2014/main" xmlns="" id="{00000000-0008-0000-0B00-00006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2" name="Text Box 865">
          <a:extLst>
            <a:ext uri="{FF2B5EF4-FFF2-40B4-BE49-F238E27FC236}">
              <a16:creationId xmlns:a16="http://schemas.microsoft.com/office/drawing/2014/main" xmlns="" id="{00000000-0008-0000-0B00-00006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3" name="Text Box 866">
          <a:extLst>
            <a:ext uri="{FF2B5EF4-FFF2-40B4-BE49-F238E27FC236}">
              <a16:creationId xmlns:a16="http://schemas.microsoft.com/office/drawing/2014/main" xmlns="" id="{00000000-0008-0000-0B00-00006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4" name="Text Box 867">
          <a:extLst>
            <a:ext uri="{FF2B5EF4-FFF2-40B4-BE49-F238E27FC236}">
              <a16:creationId xmlns:a16="http://schemas.microsoft.com/office/drawing/2014/main" xmlns="" id="{00000000-0008-0000-0B00-00006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5" name="Text Box 868">
          <a:extLst>
            <a:ext uri="{FF2B5EF4-FFF2-40B4-BE49-F238E27FC236}">
              <a16:creationId xmlns:a16="http://schemas.microsoft.com/office/drawing/2014/main" xmlns="" id="{00000000-0008-0000-0B00-00006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6" name="Text Box 869">
          <a:extLst>
            <a:ext uri="{FF2B5EF4-FFF2-40B4-BE49-F238E27FC236}">
              <a16:creationId xmlns:a16="http://schemas.microsoft.com/office/drawing/2014/main" xmlns="" id="{00000000-0008-0000-0B00-00006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7" name="Text Box 870">
          <a:extLst>
            <a:ext uri="{FF2B5EF4-FFF2-40B4-BE49-F238E27FC236}">
              <a16:creationId xmlns:a16="http://schemas.microsoft.com/office/drawing/2014/main" xmlns="" id="{00000000-0008-0000-0B00-00006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8" name="Text Box 871">
          <a:extLst>
            <a:ext uri="{FF2B5EF4-FFF2-40B4-BE49-F238E27FC236}">
              <a16:creationId xmlns:a16="http://schemas.microsoft.com/office/drawing/2014/main" xmlns="" id="{00000000-0008-0000-0B00-00006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69" name="Text Box 872">
          <a:extLst>
            <a:ext uri="{FF2B5EF4-FFF2-40B4-BE49-F238E27FC236}">
              <a16:creationId xmlns:a16="http://schemas.microsoft.com/office/drawing/2014/main" xmlns="" id="{00000000-0008-0000-0B00-00006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0" name="Text Box 873">
          <a:extLst>
            <a:ext uri="{FF2B5EF4-FFF2-40B4-BE49-F238E27FC236}">
              <a16:creationId xmlns:a16="http://schemas.microsoft.com/office/drawing/2014/main" xmlns="" id="{00000000-0008-0000-0B00-00006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1" name="Text Box 874">
          <a:extLst>
            <a:ext uri="{FF2B5EF4-FFF2-40B4-BE49-F238E27FC236}">
              <a16:creationId xmlns:a16="http://schemas.microsoft.com/office/drawing/2014/main" xmlns="" id="{00000000-0008-0000-0B00-00006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2" name="Text Box 875">
          <a:extLst>
            <a:ext uri="{FF2B5EF4-FFF2-40B4-BE49-F238E27FC236}">
              <a16:creationId xmlns:a16="http://schemas.microsoft.com/office/drawing/2014/main" xmlns="" id="{00000000-0008-0000-0B00-00007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3" name="Text Box 876">
          <a:extLst>
            <a:ext uri="{FF2B5EF4-FFF2-40B4-BE49-F238E27FC236}">
              <a16:creationId xmlns:a16="http://schemas.microsoft.com/office/drawing/2014/main" xmlns="" id="{00000000-0008-0000-0B00-00007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4" name="Text Box 877">
          <a:extLst>
            <a:ext uri="{FF2B5EF4-FFF2-40B4-BE49-F238E27FC236}">
              <a16:creationId xmlns:a16="http://schemas.microsoft.com/office/drawing/2014/main" xmlns="" id="{00000000-0008-0000-0B00-00007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5" name="Text Box 878">
          <a:extLst>
            <a:ext uri="{FF2B5EF4-FFF2-40B4-BE49-F238E27FC236}">
              <a16:creationId xmlns:a16="http://schemas.microsoft.com/office/drawing/2014/main" xmlns="" id="{00000000-0008-0000-0B00-00007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6" name="Text Box 879">
          <a:extLst>
            <a:ext uri="{FF2B5EF4-FFF2-40B4-BE49-F238E27FC236}">
              <a16:creationId xmlns:a16="http://schemas.microsoft.com/office/drawing/2014/main" xmlns="" id="{00000000-0008-0000-0B00-00007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7" name="Text Box 880">
          <a:extLst>
            <a:ext uri="{FF2B5EF4-FFF2-40B4-BE49-F238E27FC236}">
              <a16:creationId xmlns:a16="http://schemas.microsoft.com/office/drawing/2014/main" xmlns="" id="{00000000-0008-0000-0B00-00007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8" name="Text Box 881">
          <a:extLst>
            <a:ext uri="{FF2B5EF4-FFF2-40B4-BE49-F238E27FC236}">
              <a16:creationId xmlns:a16="http://schemas.microsoft.com/office/drawing/2014/main" xmlns="" id="{00000000-0008-0000-0B00-00007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79" name="Text Box 882">
          <a:extLst>
            <a:ext uri="{FF2B5EF4-FFF2-40B4-BE49-F238E27FC236}">
              <a16:creationId xmlns:a16="http://schemas.microsoft.com/office/drawing/2014/main" xmlns="" id="{00000000-0008-0000-0B00-00007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0" name="Text Box 883">
          <a:extLst>
            <a:ext uri="{FF2B5EF4-FFF2-40B4-BE49-F238E27FC236}">
              <a16:creationId xmlns:a16="http://schemas.microsoft.com/office/drawing/2014/main" xmlns="" id="{00000000-0008-0000-0B00-00007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1" name="Text Box 884">
          <a:extLst>
            <a:ext uri="{FF2B5EF4-FFF2-40B4-BE49-F238E27FC236}">
              <a16:creationId xmlns:a16="http://schemas.microsoft.com/office/drawing/2014/main" xmlns="" id="{00000000-0008-0000-0B00-00007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2" name="Text Box 885">
          <a:extLst>
            <a:ext uri="{FF2B5EF4-FFF2-40B4-BE49-F238E27FC236}">
              <a16:creationId xmlns:a16="http://schemas.microsoft.com/office/drawing/2014/main" xmlns="" id="{00000000-0008-0000-0B00-00007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3" name="Text Box 886">
          <a:extLst>
            <a:ext uri="{FF2B5EF4-FFF2-40B4-BE49-F238E27FC236}">
              <a16:creationId xmlns:a16="http://schemas.microsoft.com/office/drawing/2014/main" xmlns="" id="{00000000-0008-0000-0B00-00007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4" name="Text Box 887">
          <a:extLst>
            <a:ext uri="{FF2B5EF4-FFF2-40B4-BE49-F238E27FC236}">
              <a16:creationId xmlns:a16="http://schemas.microsoft.com/office/drawing/2014/main" xmlns="" id="{00000000-0008-0000-0B00-00007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5" name="Text Box 888">
          <a:extLst>
            <a:ext uri="{FF2B5EF4-FFF2-40B4-BE49-F238E27FC236}">
              <a16:creationId xmlns:a16="http://schemas.microsoft.com/office/drawing/2014/main" xmlns="" id="{00000000-0008-0000-0B00-00007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6" name="Text Box 889">
          <a:extLst>
            <a:ext uri="{FF2B5EF4-FFF2-40B4-BE49-F238E27FC236}">
              <a16:creationId xmlns:a16="http://schemas.microsoft.com/office/drawing/2014/main" xmlns="" id="{00000000-0008-0000-0B00-00007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7" name="Text Box 890">
          <a:extLst>
            <a:ext uri="{FF2B5EF4-FFF2-40B4-BE49-F238E27FC236}">
              <a16:creationId xmlns:a16="http://schemas.microsoft.com/office/drawing/2014/main" xmlns="" id="{00000000-0008-0000-0B00-00007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8" name="Text Box 891">
          <a:extLst>
            <a:ext uri="{FF2B5EF4-FFF2-40B4-BE49-F238E27FC236}">
              <a16:creationId xmlns:a16="http://schemas.microsoft.com/office/drawing/2014/main" xmlns="" id="{00000000-0008-0000-0B00-00008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89" name="Text Box 892">
          <a:extLst>
            <a:ext uri="{FF2B5EF4-FFF2-40B4-BE49-F238E27FC236}">
              <a16:creationId xmlns:a16="http://schemas.microsoft.com/office/drawing/2014/main" xmlns="" id="{00000000-0008-0000-0B00-00008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0" name="Text Box 893">
          <a:extLst>
            <a:ext uri="{FF2B5EF4-FFF2-40B4-BE49-F238E27FC236}">
              <a16:creationId xmlns:a16="http://schemas.microsoft.com/office/drawing/2014/main" xmlns="" id="{00000000-0008-0000-0B00-00008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1" name="Text Box 894">
          <a:extLst>
            <a:ext uri="{FF2B5EF4-FFF2-40B4-BE49-F238E27FC236}">
              <a16:creationId xmlns:a16="http://schemas.microsoft.com/office/drawing/2014/main" xmlns="" id="{00000000-0008-0000-0B00-00008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2" name="Text Box 895">
          <a:extLst>
            <a:ext uri="{FF2B5EF4-FFF2-40B4-BE49-F238E27FC236}">
              <a16:creationId xmlns:a16="http://schemas.microsoft.com/office/drawing/2014/main" xmlns="" id="{00000000-0008-0000-0B00-00008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3" name="Text Box 896">
          <a:extLst>
            <a:ext uri="{FF2B5EF4-FFF2-40B4-BE49-F238E27FC236}">
              <a16:creationId xmlns:a16="http://schemas.microsoft.com/office/drawing/2014/main" xmlns="" id="{00000000-0008-0000-0B00-00008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4" name="Text Box 897">
          <a:extLst>
            <a:ext uri="{FF2B5EF4-FFF2-40B4-BE49-F238E27FC236}">
              <a16:creationId xmlns:a16="http://schemas.microsoft.com/office/drawing/2014/main" xmlns="" id="{00000000-0008-0000-0B00-00008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5" name="Text Box 898">
          <a:extLst>
            <a:ext uri="{FF2B5EF4-FFF2-40B4-BE49-F238E27FC236}">
              <a16:creationId xmlns:a16="http://schemas.microsoft.com/office/drawing/2014/main" xmlns="" id="{00000000-0008-0000-0B00-00008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6" name="Text Box 1">
          <a:extLst>
            <a:ext uri="{FF2B5EF4-FFF2-40B4-BE49-F238E27FC236}">
              <a16:creationId xmlns:a16="http://schemas.microsoft.com/office/drawing/2014/main" xmlns="" id="{00000000-0008-0000-0B00-00008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7" name="Text Box 2">
          <a:extLst>
            <a:ext uri="{FF2B5EF4-FFF2-40B4-BE49-F238E27FC236}">
              <a16:creationId xmlns:a16="http://schemas.microsoft.com/office/drawing/2014/main" xmlns="" id="{00000000-0008-0000-0B00-00008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8" name="Text Box 3">
          <a:extLst>
            <a:ext uri="{FF2B5EF4-FFF2-40B4-BE49-F238E27FC236}">
              <a16:creationId xmlns:a16="http://schemas.microsoft.com/office/drawing/2014/main" xmlns="" id="{00000000-0008-0000-0B00-00008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699" name="Text Box 4">
          <a:extLst>
            <a:ext uri="{FF2B5EF4-FFF2-40B4-BE49-F238E27FC236}">
              <a16:creationId xmlns:a16="http://schemas.microsoft.com/office/drawing/2014/main" xmlns="" id="{00000000-0008-0000-0B00-00008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0" name="Text Box 5">
          <a:extLst>
            <a:ext uri="{FF2B5EF4-FFF2-40B4-BE49-F238E27FC236}">
              <a16:creationId xmlns:a16="http://schemas.microsoft.com/office/drawing/2014/main" xmlns="" id="{00000000-0008-0000-0B00-00008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1" name="Text Box 6">
          <a:extLst>
            <a:ext uri="{FF2B5EF4-FFF2-40B4-BE49-F238E27FC236}">
              <a16:creationId xmlns:a16="http://schemas.microsoft.com/office/drawing/2014/main" xmlns="" id="{00000000-0008-0000-0B00-00008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2" name="Text Box 7">
          <a:extLst>
            <a:ext uri="{FF2B5EF4-FFF2-40B4-BE49-F238E27FC236}">
              <a16:creationId xmlns:a16="http://schemas.microsoft.com/office/drawing/2014/main" xmlns="" id="{00000000-0008-0000-0B00-00008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3" name="Text Box 8">
          <a:extLst>
            <a:ext uri="{FF2B5EF4-FFF2-40B4-BE49-F238E27FC236}">
              <a16:creationId xmlns:a16="http://schemas.microsoft.com/office/drawing/2014/main" xmlns="" id="{00000000-0008-0000-0B00-00008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4" name="Text Box 9">
          <a:extLst>
            <a:ext uri="{FF2B5EF4-FFF2-40B4-BE49-F238E27FC236}">
              <a16:creationId xmlns:a16="http://schemas.microsoft.com/office/drawing/2014/main" xmlns="" id="{00000000-0008-0000-0B00-00009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5" name="Text Box 10">
          <a:extLst>
            <a:ext uri="{FF2B5EF4-FFF2-40B4-BE49-F238E27FC236}">
              <a16:creationId xmlns:a16="http://schemas.microsoft.com/office/drawing/2014/main" xmlns="" id="{00000000-0008-0000-0B00-00009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6" name="Text Box 11">
          <a:extLst>
            <a:ext uri="{FF2B5EF4-FFF2-40B4-BE49-F238E27FC236}">
              <a16:creationId xmlns:a16="http://schemas.microsoft.com/office/drawing/2014/main" xmlns="" id="{00000000-0008-0000-0B00-00009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7" name="Text Box 12">
          <a:extLst>
            <a:ext uri="{FF2B5EF4-FFF2-40B4-BE49-F238E27FC236}">
              <a16:creationId xmlns:a16="http://schemas.microsoft.com/office/drawing/2014/main" xmlns="" id="{00000000-0008-0000-0B00-00009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8" name="Text Box 13">
          <a:extLst>
            <a:ext uri="{FF2B5EF4-FFF2-40B4-BE49-F238E27FC236}">
              <a16:creationId xmlns:a16="http://schemas.microsoft.com/office/drawing/2014/main" xmlns="" id="{00000000-0008-0000-0B00-00009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09" name="Text Box 14">
          <a:extLst>
            <a:ext uri="{FF2B5EF4-FFF2-40B4-BE49-F238E27FC236}">
              <a16:creationId xmlns:a16="http://schemas.microsoft.com/office/drawing/2014/main" xmlns="" id="{00000000-0008-0000-0B00-00009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0" name="Text Box 15">
          <a:extLst>
            <a:ext uri="{FF2B5EF4-FFF2-40B4-BE49-F238E27FC236}">
              <a16:creationId xmlns:a16="http://schemas.microsoft.com/office/drawing/2014/main" xmlns="" id="{00000000-0008-0000-0B00-00009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1" name="Text Box 16">
          <a:extLst>
            <a:ext uri="{FF2B5EF4-FFF2-40B4-BE49-F238E27FC236}">
              <a16:creationId xmlns:a16="http://schemas.microsoft.com/office/drawing/2014/main" xmlns="" id="{00000000-0008-0000-0B00-00009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2" name="Text Box 17">
          <a:extLst>
            <a:ext uri="{FF2B5EF4-FFF2-40B4-BE49-F238E27FC236}">
              <a16:creationId xmlns:a16="http://schemas.microsoft.com/office/drawing/2014/main" xmlns="" id="{00000000-0008-0000-0B00-00009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3" name="Text Box 18">
          <a:extLst>
            <a:ext uri="{FF2B5EF4-FFF2-40B4-BE49-F238E27FC236}">
              <a16:creationId xmlns:a16="http://schemas.microsoft.com/office/drawing/2014/main" xmlns="" id="{00000000-0008-0000-0B00-00009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4" name="Text Box 19">
          <a:extLst>
            <a:ext uri="{FF2B5EF4-FFF2-40B4-BE49-F238E27FC236}">
              <a16:creationId xmlns:a16="http://schemas.microsoft.com/office/drawing/2014/main" xmlns="" id="{00000000-0008-0000-0B00-00009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5" name="Text Box 20">
          <a:extLst>
            <a:ext uri="{FF2B5EF4-FFF2-40B4-BE49-F238E27FC236}">
              <a16:creationId xmlns:a16="http://schemas.microsoft.com/office/drawing/2014/main" xmlns="" id="{00000000-0008-0000-0B00-00009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6" name="Text Box 21">
          <a:extLst>
            <a:ext uri="{FF2B5EF4-FFF2-40B4-BE49-F238E27FC236}">
              <a16:creationId xmlns:a16="http://schemas.microsoft.com/office/drawing/2014/main" xmlns="" id="{00000000-0008-0000-0B00-00009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7" name="Text Box 22">
          <a:extLst>
            <a:ext uri="{FF2B5EF4-FFF2-40B4-BE49-F238E27FC236}">
              <a16:creationId xmlns:a16="http://schemas.microsoft.com/office/drawing/2014/main" xmlns="" id="{00000000-0008-0000-0B00-00009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8" name="Text Box 23">
          <a:extLst>
            <a:ext uri="{FF2B5EF4-FFF2-40B4-BE49-F238E27FC236}">
              <a16:creationId xmlns:a16="http://schemas.microsoft.com/office/drawing/2014/main" xmlns="" id="{00000000-0008-0000-0B00-00009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19" name="Text Box 24">
          <a:extLst>
            <a:ext uri="{FF2B5EF4-FFF2-40B4-BE49-F238E27FC236}">
              <a16:creationId xmlns:a16="http://schemas.microsoft.com/office/drawing/2014/main" xmlns="" id="{00000000-0008-0000-0B00-00009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0" name="Text Box 25">
          <a:extLst>
            <a:ext uri="{FF2B5EF4-FFF2-40B4-BE49-F238E27FC236}">
              <a16:creationId xmlns:a16="http://schemas.microsoft.com/office/drawing/2014/main" xmlns="" id="{00000000-0008-0000-0B00-0000A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1" name="Text Box 26">
          <a:extLst>
            <a:ext uri="{FF2B5EF4-FFF2-40B4-BE49-F238E27FC236}">
              <a16:creationId xmlns:a16="http://schemas.microsoft.com/office/drawing/2014/main" xmlns="" id="{00000000-0008-0000-0B00-0000A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2" name="Text Box 27">
          <a:extLst>
            <a:ext uri="{FF2B5EF4-FFF2-40B4-BE49-F238E27FC236}">
              <a16:creationId xmlns:a16="http://schemas.microsoft.com/office/drawing/2014/main" xmlns="" id="{00000000-0008-0000-0B00-0000A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3" name="Text Box 28">
          <a:extLst>
            <a:ext uri="{FF2B5EF4-FFF2-40B4-BE49-F238E27FC236}">
              <a16:creationId xmlns:a16="http://schemas.microsoft.com/office/drawing/2014/main" xmlns="" id="{00000000-0008-0000-0B00-0000A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4" name="Text Box 29">
          <a:extLst>
            <a:ext uri="{FF2B5EF4-FFF2-40B4-BE49-F238E27FC236}">
              <a16:creationId xmlns:a16="http://schemas.microsoft.com/office/drawing/2014/main" xmlns="" id="{00000000-0008-0000-0B00-0000A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5" name="Text Box 30">
          <a:extLst>
            <a:ext uri="{FF2B5EF4-FFF2-40B4-BE49-F238E27FC236}">
              <a16:creationId xmlns:a16="http://schemas.microsoft.com/office/drawing/2014/main" xmlns="" id="{00000000-0008-0000-0B00-0000A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6" name="Text Box 31">
          <a:extLst>
            <a:ext uri="{FF2B5EF4-FFF2-40B4-BE49-F238E27FC236}">
              <a16:creationId xmlns:a16="http://schemas.microsoft.com/office/drawing/2014/main" xmlns="" id="{00000000-0008-0000-0B00-0000A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7" name="Text Box 32">
          <a:extLst>
            <a:ext uri="{FF2B5EF4-FFF2-40B4-BE49-F238E27FC236}">
              <a16:creationId xmlns:a16="http://schemas.microsoft.com/office/drawing/2014/main" xmlns="" id="{00000000-0008-0000-0B00-0000A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8" name="Text Box 33">
          <a:extLst>
            <a:ext uri="{FF2B5EF4-FFF2-40B4-BE49-F238E27FC236}">
              <a16:creationId xmlns:a16="http://schemas.microsoft.com/office/drawing/2014/main" xmlns="" id="{00000000-0008-0000-0B00-0000A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29" name="Text Box 34">
          <a:extLst>
            <a:ext uri="{FF2B5EF4-FFF2-40B4-BE49-F238E27FC236}">
              <a16:creationId xmlns:a16="http://schemas.microsoft.com/office/drawing/2014/main" xmlns="" id="{00000000-0008-0000-0B00-0000A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0" name="Text Box 35">
          <a:extLst>
            <a:ext uri="{FF2B5EF4-FFF2-40B4-BE49-F238E27FC236}">
              <a16:creationId xmlns:a16="http://schemas.microsoft.com/office/drawing/2014/main" xmlns="" id="{00000000-0008-0000-0B00-0000A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1" name="Text Box 36">
          <a:extLst>
            <a:ext uri="{FF2B5EF4-FFF2-40B4-BE49-F238E27FC236}">
              <a16:creationId xmlns:a16="http://schemas.microsoft.com/office/drawing/2014/main" xmlns="" id="{00000000-0008-0000-0B00-0000A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2" name="Text Box 37">
          <a:extLst>
            <a:ext uri="{FF2B5EF4-FFF2-40B4-BE49-F238E27FC236}">
              <a16:creationId xmlns:a16="http://schemas.microsoft.com/office/drawing/2014/main" xmlns="" id="{00000000-0008-0000-0B00-0000A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3" name="Text Box 38">
          <a:extLst>
            <a:ext uri="{FF2B5EF4-FFF2-40B4-BE49-F238E27FC236}">
              <a16:creationId xmlns:a16="http://schemas.microsoft.com/office/drawing/2014/main" xmlns="" id="{00000000-0008-0000-0B00-0000A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4" name="Text Box 39">
          <a:extLst>
            <a:ext uri="{FF2B5EF4-FFF2-40B4-BE49-F238E27FC236}">
              <a16:creationId xmlns:a16="http://schemas.microsoft.com/office/drawing/2014/main" xmlns="" id="{00000000-0008-0000-0B00-0000A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5" name="Text Box 40">
          <a:extLst>
            <a:ext uri="{FF2B5EF4-FFF2-40B4-BE49-F238E27FC236}">
              <a16:creationId xmlns:a16="http://schemas.microsoft.com/office/drawing/2014/main" xmlns="" id="{00000000-0008-0000-0B00-0000A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6" name="Text Box 41">
          <a:extLst>
            <a:ext uri="{FF2B5EF4-FFF2-40B4-BE49-F238E27FC236}">
              <a16:creationId xmlns:a16="http://schemas.microsoft.com/office/drawing/2014/main" xmlns="" id="{00000000-0008-0000-0B00-0000B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7" name="Text Box 42">
          <a:extLst>
            <a:ext uri="{FF2B5EF4-FFF2-40B4-BE49-F238E27FC236}">
              <a16:creationId xmlns:a16="http://schemas.microsoft.com/office/drawing/2014/main" xmlns="" id="{00000000-0008-0000-0B00-0000B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8" name="Text Box 43">
          <a:extLst>
            <a:ext uri="{FF2B5EF4-FFF2-40B4-BE49-F238E27FC236}">
              <a16:creationId xmlns:a16="http://schemas.microsoft.com/office/drawing/2014/main" xmlns="" id="{00000000-0008-0000-0B00-0000B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39" name="Text Box 44">
          <a:extLst>
            <a:ext uri="{FF2B5EF4-FFF2-40B4-BE49-F238E27FC236}">
              <a16:creationId xmlns:a16="http://schemas.microsoft.com/office/drawing/2014/main" xmlns="" id="{00000000-0008-0000-0B00-0000B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0" name="Text Box 45">
          <a:extLst>
            <a:ext uri="{FF2B5EF4-FFF2-40B4-BE49-F238E27FC236}">
              <a16:creationId xmlns:a16="http://schemas.microsoft.com/office/drawing/2014/main" xmlns="" id="{00000000-0008-0000-0B00-0000B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1" name="Text Box 46">
          <a:extLst>
            <a:ext uri="{FF2B5EF4-FFF2-40B4-BE49-F238E27FC236}">
              <a16:creationId xmlns:a16="http://schemas.microsoft.com/office/drawing/2014/main" xmlns="" id="{00000000-0008-0000-0B00-0000B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2" name="Text Box 47">
          <a:extLst>
            <a:ext uri="{FF2B5EF4-FFF2-40B4-BE49-F238E27FC236}">
              <a16:creationId xmlns:a16="http://schemas.microsoft.com/office/drawing/2014/main" xmlns="" id="{00000000-0008-0000-0B00-0000B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3" name="Text Box 48">
          <a:extLst>
            <a:ext uri="{FF2B5EF4-FFF2-40B4-BE49-F238E27FC236}">
              <a16:creationId xmlns:a16="http://schemas.microsoft.com/office/drawing/2014/main" xmlns="" id="{00000000-0008-0000-0B00-0000B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4" name="Text Box 49">
          <a:extLst>
            <a:ext uri="{FF2B5EF4-FFF2-40B4-BE49-F238E27FC236}">
              <a16:creationId xmlns:a16="http://schemas.microsoft.com/office/drawing/2014/main" xmlns="" id="{00000000-0008-0000-0B00-0000B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5" name="Text Box 50">
          <a:extLst>
            <a:ext uri="{FF2B5EF4-FFF2-40B4-BE49-F238E27FC236}">
              <a16:creationId xmlns:a16="http://schemas.microsoft.com/office/drawing/2014/main" xmlns="" id="{00000000-0008-0000-0B00-0000B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6" name="Text Box 51">
          <a:extLst>
            <a:ext uri="{FF2B5EF4-FFF2-40B4-BE49-F238E27FC236}">
              <a16:creationId xmlns:a16="http://schemas.microsoft.com/office/drawing/2014/main" xmlns="" id="{00000000-0008-0000-0B00-0000B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7" name="Text Box 52">
          <a:extLst>
            <a:ext uri="{FF2B5EF4-FFF2-40B4-BE49-F238E27FC236}">
              <a16:creationId xmlns:a16="http://schemas.microsoft.com/office/drawing/2014/main" xmlns="" id="{00000000-0008-0000-0B00-0000B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8" name="Text Box 53">
          <a:extLst>
            <a:ext uri="{FF2B5EF4-FFF2-40B4-BE49-F238E27FC236}">
              <a16:creationId xmlns:a16="http://schemas.microsoft.com/office/drawing/2014/main" xmlns="" id="{00000000-0008-0000-0B00-0000B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49" name="Text Box 54">
          <a:extLst>
            <a:ext uri="{FF2B5EF4-FFF2-40B4-BE49-F238E27FC236}">
              <a16:creationId xmlns:a16="http://schemas.microsoft.com/office/drawing/2014/main" xmlns="" id="{00000000-0008-0000-0B00-0000B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0" name="Text Box 55">
          <a:extLst>
            <a:ext uri="{FF2B5EF4-FFF2-40B4-BE49-F238E27FC236}">
              <a16:creationId xmlns:a16="http://schemas.microsoft.com/office/drawing/2014/main" xmlns="" id="{00000000-0008-0000-0B00-0000B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1" name="Text Box 56">
          <a:extLst>
            <a:ext uri="{FF2B5EF4-FFF2-40B4-BE49-F238E27FC236}">
              <a16:creationId xmlns:a16="http://schemas.microsoft.com/office/drawing/2014/main" xmlns="" id="{00000000-0008-0000-0B00-0000B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2" name="Text Box 57">
          <a:extLst>
            <a:ext uri="{FF2B5EF4-FFF2-40B4-BE49-F238E27FC236}">
              <a16:creationId xmlns:a16="http://schemas.microsoft.com/office/drawing/2014/main" xmlns="" id="{00000000-0008-0000-0B00-0000C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3" name="Text Box 58">
          <a:extLst>
            <a:ext uri="{FF2B5EF4-FFF2-40B4-BE49-F238E27FC236}">
              <a16:creationId xmlns:a16="http://schemas.microsoft.com/office/drawing/2014/main" xmlns="" id="{00000000-0008-0000-0B00-0000C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4" name="Text Box 59">
          <a:extLst>
            <a:ext uri="{FF2B5EF4-FFF2-40B4-BE49-F238E27FC236}">
              <a16:creationId xmlns:a16="http://schemas.microsoft.com/office/drawing/2014/main" xmlns="" id="{00000000-0008-0000-0B00-0000C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5" name="Text Box 60">
          <a:extLst>
            <a:ext uri="{FF2B5EF4-FFF2-40B4-BE49-F238E27FC236}">
              <a16:creationId xmlns:a16="http://schemas.microsoft.com/office/drawing/2014/main" xmlns="" id="{00000000-0008-0000-0B00-0000C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6" name="Text Box 61">
          <a:extLst>
            <a:ext uri="{FF2B5EF4-FFF2-40B4-BE49-F238E27FC236}">
              <a16:creationId xmlns:a16="http://schemas.microsoft.com/office/drawing/2014/main" xmlns="" id="{00000000-0008-0000-0B00-0000C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7" name="Text Box 62">
          <a:extLst>
            <a:ext uri="{FF2B5EF4-FFF2-40B4-BE49-F238E27FC236}">
              <a16:creationId xmlns:a16="http://schemas.microsoft.com/office/drawing/2014/main" xmlns="" id="{00000000-0008-0000-0B00-0000C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8" name="Text Box 63">
          <a:extLst>
            <a:ext uri="{FF2B5EF4-FFF2-40B4-BE49-F238E27FC236}">
              <a16:creationId xmlns:a16="http://schemas.microsoft.com/office/drawing/2014/main" xmlns="" id="{00000000-0008-0000-0B00-0000C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59" name="Text Box 64">
          <a:extLst>
            <a:ext uri="{FF2B5EF4-FFF2-40B4-BE49-F238E27FC236}">
              <a16:creationId xmlns:a16="http://schemas.microsoft.com/office/drawing/2014/main" xmlns="" id="{00000000-0008-0000-0B00-0000C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0" name="Text Box 65">
          <a:extLst>
            <a:ext uri="{FF2B5EF4-FFF2-40B4-BE49-F238E27FC236}">
              <a16:creationId xmlns:a16="http://schemas.microsoft.com/office/drawing/2014/main" xmlns="" id="{00000000-0008-0000-0B00-0000C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1" name="Text Box 66">
          <a:extLst>
            <a:ext uri="{FF2B5EF4-FFF2-40B4-BE49-F238E27FC236}">
              <a16:creationId xmlns:a16="http://schemas.microsoft.com/office/drawing/2014/main" xmlns="" id="{00000000-0008-0000-0B00-0000C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2" name="Text Box 67">
          <a:extLst>
            <a:ext uri="{FF2B5EF4-FFF2-40B4-BE49-F238E27FC236}">
              <a16:creationId xmlns:a16="http://schemas.microsoft.com/office/drawing/2014/main" xmlns="" id="{00000000-0008-0000-0B00-0000C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3" name="Text Box 68">
          <a:extLst>
            <a:ext uri="{FF2B5EF4-FFF2-40B4-BE49-F238E27FC236}">
              <a16:creationId xmlns:a16="http://schemas.microsoft.com/office/drawing/2014/main" xmlns="" id="{00000000-0008-0000-0B00-0000C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4" name="Text Box 69">
          <a:extLst>
            <a:ext uri="{FF2B5EF4-FFF2-40B4-BE49-F238E27FC236}">
              <a16:creationId xmlns:a16="http://schemas.microsoft.com/office/drawing/2014/main" xmlns="" id="{00000000-0008-0000-0B00-0000C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5" name="Text Box 70">
          <a:extLst>
            <a:ext uri="{FF2B5EF4-FFF2-40B4-BE49-F238E27FC236}">
              <a16:creationId xmlns:a16="http://schemas.microsoft.com/office/drawing/2014/main" xmlns="" id="{00000000-0008-0000-0B00-0000C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6" name="Text Box 71">
          <a:extLst>
            <a:ext uri="{FF2B5EF4-FFF2-40B4-BE49-F238E27FC236}">
              <a16:creationId xmlns:a16="http://schemas.microsoft.com/office/drawing/2014/main" xmlns="" id="{00000000-0008-0000-0B00-0000C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7" name="Text Box 72">
          <a:extLst>
            <a:ext uri="{FF2B5EF4-FFF2-40B4-BE49-F238E27FC236}">
              <a16:creationId xmlns:a16="http://schemas.microsoft.com/office/drawing/2014/main" xmlns="" id="{00000000-0008-0000-0B00-0000C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8" name="Text Box 73">
          <a:extLst>
            <a:ext uri="{FF2B5EF4-FFF2-40B4-BE49-F238E27FC236}">
              <a16:creationId xmlns:a16="http://schemas.microsoft.com/office/drawing/2014/main" xmlns="" id="{00000000-0008-0000-0B00-0000D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69" name="Text Box 74">
          <a:extLst>
            <a:ext uri="{FF2B5EF4-FFF2-40B4-BE49-F238E27FC236}">
              <a16:creationId xmlns:a16="http://schemas.microsoft.com/office/drawing/2014/main" xmlns="" id="{00000000-0008-0000-0B00-0000D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0" name="Text Box 75">
          <a:extLst>
            <a:ext uri="{FF2B5EF4-FFF2-40B4-BE49-F238E27FC236}">
              <a16:creationId xmlns:a16="http://schemas.microsoft.com/office/drawing/2014/main" xmlns="" id="{00000000-0008-0000-0B00-0000D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1" name="Text Box 76">
          <a:extLst>
            <a:ext uri="{FF2B5EF4-FFF2-40B4-BE49-F238E27FC236}">
              <a16:creationId xmlns:a16="http://schemas.microsoft.com/office/drawing/2014/main" xmlns="" id="{00000000-0008-0000-0B00-0000D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2" name="Text Box 77">
          <a:extLst>
            <a:ext uri="{FF2B5EF4-FFF2-40B4-BE49-F238E27FC236}">
              <a16:creationId xmlns:a16="http://schemas.microsoft.com/office/drawing/2014/main" xmlns="" id="{00000000-0008-0000-0B00-0000D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3" name="Text Box 78">
          <a:extLst>
            <a:ext uri="{FF2B5EF4-FFF2-40B4-BE49-F238E27FC236}">
              <a16:creationId xmlns:a16="http://schemas.microsoft.com/office/drawing/2014/main" xmlns="" id="{00000000-0008-0000-0B00-0000D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4" name="Text Box 79">
          <a:extLst>
            <a:ext uri="{FF2B5EF4-FFF2-40B4-BE49-F238E27FC236}">
              <a16:creationId xmlns:a16="http://schemas.microsoft.com/office/drawing/2014/main" xmlns="" id="{00000000-0008-0000-0B00-0000D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5" name="Text Box 80">
          <a:extLst>
            <a:ext uri="{FF2B5EF4-FFF2-40B4-BE49-F238E27FC236}">
              <a16:creationId xmlns:a16="http://schemas.microsoft.com/office/drawing/2014/main" xmlns="" id="{00000000-0008-0000-0B00-0000D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6" name="Text Box 81">
          <a:extLst>
            <a:ext uri="{FF2B5EF4-FFF2-40B4-BE49-F238E27FC236}">
              <a16:creationId xmlns:a16="http://schemas.microsoft.com/office/drawing/2014/main" xmlns="" id="{00000000-0008-0000-0B00-0000D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7" name="Text Box 82">
          <a:extLst>
            <a:ext uri="{FF2B5EF4-FFF2-40B4-BE49-F238E27FC236}">
              <a16:creationId xmlns:a16="http://schemas.microsoft.com/office/drawing/2014/main" xmlns="" id="{00000000-0008-0000-0B00-0000D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8" name="Text Box 83">
          <a:extLst>
            <a:ext uri="{FF2B5EF4-FFF2-40B4-BE49-F238E27FC236}">
              <a16:creationId xmlns:a16="http://schemas.microsoft.com/office/drawing/2014/main" xmlns="" id="{00000000-0008-0000-0B00-0000D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79" name="Text Box 84">
          <a:extLst>
            <a:ext uri="{FF2B5EF4-FFF2-40B4-BE49-F238E27FC236}">
              <a16:creationId xmlns:a16="http://schemas.microsoft.com/office/drawing/2014/main" xmlns="" id="{00000000-0008-0000-0B00-0000D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0" name="Text Box 85">
          <a:extLst>
            <a:ext uri="{FF2B5EF4-FFF2-40B4-BE49-F238E27FC236}">
              <a16:creationId xmlns:a16="http://schemas.microsoft.com/office/drawing/2014/main" xmlns="" id="{00000000-0008-0000-0B00-0000D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1" name="Text Box 86">
          <a:extLst>
            <a:ext uri="{FF2B5EF4-FFF2-40B4-BE49-F238E27FC236}">
              <a16:creationId xmlns:a16="http://schemas.microsoft.com/office/drawing/2014/main" xmlns="" id="{00000000-0008-0000-0B00-0000D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2" name="Text Box 87">
          <a:extLst>
            <a:ext uri="{FF2B5EF4-FFF2-40B4-BE49-F238E27FC236}">
              <a16:creationId xmlns:a16="http://schemas.microsoft.com/office/drawing/2014/main" xmlns="" id="{00000000-0008-0000-0B00-0000D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3" name="Text Box 88">
          <a:extLst>
            <a:ext uri="{FF2B5EF4-FFF2-40B4-BE49-F238E27FC236}">
              <a16:creationId xmlns:a16="http://schemas.microsoft.com/office/drawing/2014/main" xmlns="" id="{00000000-0008-0000-0B00-0000D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4" name="Text Box 89">
          <a:extLst>
            <a:ext uri="{FF2B5EF4-FFF2-40B4-BE49-F238E27FC236}">
              <a16:creationId xmlns:a16="http://schemas.microsoft.com/office/drawing/2014/main" xmlns="" id="{00000000-0008-0000-0B00-0000E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5" name="Text Box 90">
          <a:extLst>
            <a:ext uri="{FF2B5EF4-FFF2-40B4-BE49-F238E27FC236}">
              <a16:creationId xmlns:a16="http://schemas.microsoft.com/office/drawing/2014/main" xmlns="" id="{00000000-0008-0000-0B00-0000E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6" name="Text Box 91">
          <a:extLst>
            <a:ext uri="{FF2B5EF4-FFF2-40B4-BE49-F238E27FC236}">
              <a16:creationId xmlns:a16="http://schemas.microsoft.com/office/drawing/2014/main" xmlns="" id="{00000000-0008-0000-0B00-0000E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7" name="Text Box 92">
          <a:extLst>
            <a:ext uri="{FF2B5EF4-FFF2-40B4-BE49-F238E27FC236}">
              <a16:creationId xmlns:a16="http://schemas.microsoft.com/office/drawing/2014/main" xmlns="" id="{00000000-0008-0000-0B00-0000E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8" name="Text Box 93">
          <a:extLst>
            <a:ext uri="{FF2B5EF4-FFF2-40B4-BE49-F238E27FC236}">
              <a16:creationId xmlns:a16="http://schemas.microsoft.com/office/drawing/2014/main" xmlns="" id="{00000000-0008-0000-0B00-0000E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89" name="Text Box 94">
          <a:extLst>
            <a:ext uri="{FF2B5EF4-FFF2-40B4-BE49-F238E27FC236}">
              <a16:creationId xmlns:a16="http://schemas.microsoft.com/office/drawing/2014/main" xmlns="" id="{00000000-0008-0000-0B00-0000E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0" name="Text Box 95">
          <a:extLst>
            <a:ext uri="{FF2B5EF4-FFF2-40B4-BE49-F238E27FC236}">
              <a16:creationId xmlns:a16="http://schemas.microsoft.com/office/drawing/2014/main" xmlns="" id="{00000000-0008-0000-0B00-0000E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1" name="Text Box 96">
          <a:extLst>
            <a:ext uri="{FF2B5EF4-FFF2-40B4-BE49-F238E27FC236}">
              <a16:creationId xmlns:a16="http://schemas.microsoft.com/office/drawing/2014/main" xmlns="" id="{00000000-0008-0000-0B00-0000E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2" name="Text Box 97">
          <a:extLst>
            <a:ext uri="{FF2B5EF4-FFF2-40B4-BE49-F238E27FC236}">
              <a16:creationId xmlns:a16="http://schemas.microsoft.com/office/drawing/2014/main" xmlns="" id="{00000000-0008-0000-0B00-0000E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3" name="Text Box 98">
          <a:extLst>
            <a:ext uri="{FF2B5EF4-FFF2-40B4-BE49-F238E27FC236}">
              <a16:creationId xmlns:a16="http://schemas.microsoft.com/office/drawing/2014/main" xmlns="" id="{00000000-0008-0000-0B00-0000E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4" name="Text Box 99">
          <a:extLst>
            <a:ext uri="{FF2B5EF4-FFF2-40B4-BE49-F238E27FC236}">
              <a16:creationId xmlns:a16="http://schemas.microsoft.com/office/drawing/2014/main" xmlns="" id="{00000000-0008-0000-0B00-0000E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5" name="Text Box 100">
          <a:extLst>
            <a:ext uri="{FF2B5EF4-FFF2-40B4-BE49-F238E27FC236}">
              <a16:creationId xmlns:a16="http://schemas.microsoft.com/office/drawing/2014/main" xmlns="" id="{00000000-0008-0000-0B00-0000E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6" name="Text Box 101">
          <a:extLst>
            <a:ext uri="{FF2B5EF4-FFF2-40B4-BE49-F238E27FC236}">
              <a16:creationId xmlns:a16="http://schemas.microsoft.com/office/drawing/2014/main" xmlns="" id="{00000000-0008-0000-0B00-0000E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7" name="Text Box 102">
          <a:extLst>
            <a:ext uri="{FF2B5EF4-FFF2-40B4-BE49-F238E27FC236}">
              <a16:creationId xmlns:a16="http://schemas.microsoft.com/office/drawing/2014/main" xmlns="" id="{00000000-0008-0000-0B00-0000E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8" name="Text Box 103">
          <a:extLst>
            <a:ext uri="{FF2B5EF4-FFF2-40B4-BE49-F238E27FC236}">
              <a16:creationId xmlns:a16="http://schemas.microsoft.com/office/drawing/2014/main" xmlns="" id="{00000000-0008-0000-0B00-0000E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799" name="Text Box 104">
          <a:extLst>
            <a:ext uri="{FF2B5EF4-FFF2-40B4-BE49-F238E27FC236}">
              <a16:creationId xmlns:a16="http://schemas.microsoft.com/office/drawing/2014/main" xmlns="" id="{00000000-0008-0000-0B00-0000E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0" name="Text Box 105">
          <a:extLst>
            <a:ext uri="{FF2B5EF4-FFF2-40B4-BE49-F238E27FC236}">
              <a16:creationId xmlns:a16="http://schemas.microsoft.com/office/drawing/2014/main" xmlns="" id="{00000000-0008-0000-0B00-0000F0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1" name="Text Box 106">
          <a:extLst>
            <a:ext uri="{FF2B5EF4-FFF2-40B4-BE49-F238E27FC236}">
              <a16:creationId xmlns:a16="http://schemas.microsoft.com/office/drawing/2014/main" xmlns="" id="{00000000-0008-0000-0B00-0000F1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2" name="Text Box 107">
          <a:extLst>
            <a:ext uri="{FF2B5EF4-FFF2-40B4-BE49-F238E27FC236}">
              <a16:creationId xmlns:a16="http://schemas.microsoft.com/office/drawing/2014/main" xmlns="" id="{00000000-0008-0000-0B00-0000F2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3" name="Text Box 108">
          <a:extLst>
            <a:ext uri="{FF2B5EF4-FFF2-40B4-BE49-F238E27FC236}">
              <a16:creationId xmlns:a16="http://schemas.microsoft.com/office/drawing/2014/main" xmlns="" id="{00000000-0008-0000-0B00-0000F3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4" name="Text Box 109">
          <a:extLst>
            <a:ext uri="{FF2B5EF4-FFF2-40B4-BE49-F238E27FC236}">
              <a16:creationId xmlns:a16="http://schemas.microsoft.com/office/drawing/2014/main" xmlns="" id="{00000000-0008-0000-0B00-0000F4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5" name="Text Box 110">
          <a:extLst>
            <a:ext uri="{FF2B5EF4-FFF2-40B4-BE49-F238E27FC236}">
              <a16:creationId xmlns:a16="http://schemas.microsoft.com/office/drawing/2014/main" xmlns="" id="{00000000-0008-0000-0B00-0000F5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6" name="Text Box 111">
          <a:extLst>
            <a:ext uri="{FF2B5EF4-FFF2-40B4-BE49-F238E27FC236}">
              <a16:creationId xmlns:a16="http://schemas.microsoft.com/office/drawing/2014/main" xmlns="" id="{00000000-0008-0000-0B00-0000F6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7" name="Text Box 112">
          <a:extLst>
            <a:ext uri="{FF2B5EF4-FFF2-40B4-BE49-F238E27FC236}">
              <a16:creationId xmlns:a16="http://schemas.microsoft.com/office/drawing/2014/main" xmlns="" id="{00000000-0008-0000-0B00-0000F7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8" name="Text Box 113">
          <a:extLst>
            <a:ext uri="{FF2B5EF4-FFF2-40B4-BE49-F238E27FC236}">
              <a16:creationId xmlns:a16="http://schemas.microsoft.com/office/drawing/2014/main" xmlns="" id="{00000000-0008-0000-0B00-0000F8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09" name="Text Box 114">
          <a:extLst>
            <a:ext uri="{FF2B5EF4-FFF2-40B4-BE49-F238E27FC236}">
              <a16:creationId xmlns:a16="http://schemas.microsoft.com/office/drawing/2014/main" xmlns="" id="{00000000-0008-0000-0B00-0000F9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0" name="Text Box 115">
          <a:extLst>
            <a:ext uri="{FF2B5EF4-FFF2-40B4-BE49-F238E27FC236}">
              <a16:creationId xmlns:a16="http://schemas.microsoft.com/office/drawing/2014/main" xmlns="" id="{00000000-0008-0000-0B00-0000FA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1" name="Text Box 116">
          <a:extLst>
            <a:ext uri="{FF2B5EF4-FFF2-40B4-BE49-F238E27FC236}">
              <a16:creationId xmlns:a16="http://schemas.microsoft.com/office/drawing/2014/main" xmlns="" id="{00000000-0008-0000-0B00-0000FB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2" name="Text Box 117">
          <a:extLst>
            <a:ext uri="{FF2B5EF4-FFF2-40B4-BE49-F238E27FC236}">
              <a16:creationId xmlns:a16="http://schemas.microsoft.com/office/drawing/2014/main" xmlns="" id="{00000000-0008-0000-0B00-0000FC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3" name="Text Box 118">
          <a:extLst>
            <a:ext uri="{FF2B5EF4-FFF2-40B4-BE49-F238E27FC236}">
              <a16:creationId xmlns:a16="http://schemas.microsoft.com/office/drawing/2014/main" xmlns="" id="{00000000-0008-0000-0B00-0000FD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4" name="Text Box 119">
          <a:extLst>
            <a:ext uri="{FF2B5EF4-FFF2-40B4-BE49-F238E27FC236}">
              <a16:creationId xmlns:a16="http://schemas.microsoft.com/office/drawing/2014/main" xmlns="" id="{00000000-0008-0000-0B00-0000FE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5" name="Text Box 120">
          <a:extLst>
            <a:ext uri="{FF2B5EF4-FFF2-40B4-BE49-F238E27FC236}">
              <a16:creationId xmlns:a16="http://schemas.microsoft.com/office/drawing/2014/main" xmlns="" id="{00000000-0008-0000-0B00-0000FF0A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6" name="Text Box 121">
          <a:extLst>
            <a:ext uri="{FF2B5EF4-FFF2-40B4-BE49-F238E27FC236}">
              <a16:creationId xmlns:a16="http://schemas.microsoft.com/office/drawing/2014/main" xmlns="" id="{00000000-0008-0000-0B00-00000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7" name="Text Box 122">
          <a:extLst>
            <a:ext uri="{FF2B5EF4-FFF2-40B4-BE49-F238E27FC236}">
              <a16:creationId xmlns:a16="http://schemas.microsoft.com/office/drawing/2014/main" xmlns="" id="{00000000-0008-0000-0B00-00000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8" name="Text Box 123">
          <a:extLst>
            <a:ext uri="{FF2B5EF4-FFF2-40B4-BE49-F238E27FC236}">
              <a16:creationId xmlns:a16="http://schemas.microsoft.com/office/drawing/2014/main" xmlns="" id="{00000000-0008-0000-0B00-00000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19" name="Text Box 124">
          <a:extLst>
            <a:ext uri="{FF2B5EF4-FFF2-40B4-BE49-F238E27FC236}">
              <a16:creationId xmlns:a16="http://schemas.microsoft.com/office/drawing/2014/main" xmlns="" id="{00000000-0008-0000-0B00-00000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0" name="Text Box 125">
          <a:extLst>
            <a:ext uri="{FF2B5EF4-FFF2-40B4-BE49-F238E27FC236}">
              <a16:creationId xmlns:a16="http://schemas.microsoft.com/office/drawing/2014/main" xmlns="" id="{00000000-0008-0000-0B00-00000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1" name="Text Box 126">
          <a:extLst>
            <a:ext uri="{FF2B5EF4-FFF2-40B4-BE49-F238E27FC236}">
              <a16:creationId xmlns:a16="http://schemas.microsoft.com/office/drawing/2014/main" xmlns="" id="{00000000-0008-0000-0B00-00000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2" name="Text Box 127">
          <a:extLst>
            <a:ext uri="{FF2B5EF4-FFF2-40B4-BE49-F238E27FC236}">
              <a16:creationId xmlns:a16="http://schemas.microsoft.com/office/drawing/2014/main" xmlns="" id="{00000000-0008-0000-0B00-00000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3" name="Text Box 128">
          <a:extLst>
            <a:ext uri="{FF2B5EF4-FFF2-40B4-BE49-F238E27FC236}">
              <a16:creationId xmlns:a16="http://schemas.microsoft.com/office/drawing/2014/main" xmlns="" id="{00000000-0008-0000-0B00-00000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4" name="Text Box 129">
          <a:extLst>
            <a:ext uri="{FF2B5EF4-FFF2-40B4-BE49-F238E27FC236}">
              <a16:creationId xmlns:a16="http://schemas.microsoft.com/office/drawing/2014/main" xmlns="" id="{00000000-0008-0000-0B00-00000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5" name="Text Box 130">
          <a:extLst>
            <a:ext uri="{FF2B5EF4-FFF2-40B4-BE49-F238E27FC236}">
              <a16:creationId xmlns:a16="http://schemas.microsoft.com/office/drawing/2014/main" xmlns="" id="{00000000-0008-0000-0B00-00000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6" name="Text Box 131">
          <a:extLst>
            <a:ext uri="{FF2B5EF4-FFF2-40B4-BE49-F238E27FC236}">
              <a16:creationId xmlns:a16="http://schemas.microsoft.com/office/drawing/2014/main" xmlns="" id="{00000000-0008-0000-0B00-00000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7" name="Text Box 132">
          <a:extLst>
            <a:ext uri="{FF2B5EF4-FFF2-40B4-BE49-F238E27FC236}">
              <a16:creationId xmlns:a16="http://schemas.microsoft.com/office/drawing/2014/main" xmlns="" id="{00000000-0008-0000-0B00-00000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8" name="Text Box 133">
          <a:extLst>
            <a:ext uri="{FF2B5EF4-FFF2-40B4-BE49-F238E27FC236}">
              <a16:creationId xmlns:a16="http://schemas.microsoft.com/office/drawing/2014/main" xmlns="" id="{00000000-0008-0000-0B00-00000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29" name="Text Box 134">
          <a:extLst>
            <a:ext uri="{FF2B5EF4-FFF2-40B4-BE49-F238E27FC236}">
              <a16:creationId xmlns:a16="http://schemas.microsoft.com/office/drawing/2014/main" xmlns="" id="{00000000-0008-0000-0B00-00000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0" name="Text Box 135">
          <a:extLst>
            <a:ext uri="{FF2B5EF4-FFF2-40B4-BE49-F238E27FC236}">
              <a16:creationId xmlns:a16="http://schemas.microsoft.com/office/drawing/2014/main" xmlns="" id="{00000000-0008-0000-0B00-00000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1" name="Text Box 136">
          <a:extLst>
            <a:ext uri="{FF2B5EF4-FFF2-40B4-BE49-F238E27FC236}">
              <a16:creationId xmlns:a16="http://schemas.microsoft.com/office/drawing/2014/main" xmlns="" id="{00000000-0008-0000-0B00-00000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2" name="Text Box 137">
          <a:extLst>
            <a:ext uri="{FF2B5EF4-FFF2-40B4-BE49-F238E27FC236}">
              <a16:creationId xmlns:a16="http://schemas.microsoft.com/office/drawing/2014/main" xmlns="" id="{00000000-0008-0000-0B00-00001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3" name="Text Box 138">
          <a:extLst>
            <a:ext uri="{FF2B5EF4-FFF2-40B4-BE49-F238E27FC236}">
              <a16:creationId xmlns:a16="http://schemas.microsoft.com/office/drawing/2014/main" xmlns="" id="{00000000-0008-0000-0B00-00001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4" name="Text Box 139">
          <a:extLst>
            <a:ext uri="{FF2B5EF4-FFF2-40B4-BE49-F238E27FC236}">
              <a16:creationId xmlns:a16="http://schemas.microsoft.com/office/drawing/2014/main" xmlns="" id="{00000000-0008-0000-0B00-00001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5" name="Text Box 140">
          <a:extLst>
            <a:ext uri="{FF2B5EF4-FFF2-40B4-BE49-F238E27FC236}">
              <a16:creationId xmlns:a16="http://schemas.microsoft.com/office/drawing/2014/main" xmlns="" id="{00000000-0008-0000-0B00-00001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6" name="Text Box 141">
          <a:extLst>
            <a:ext uri="{FF2B5EF4-FFF2-40B4-BE49-F238E27FC236}">
              <a16:creationId xmlns:a16="http://schemas.microsoft.com/office/drawing/2014/main" xmlns="" id="{00000000-0008-0000-0B00-00001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7" name="Text Box 142">
          <a:extLst>
            <a:ext uri="{FF2B5EF4-FFF2-40B4-BE49-F238E27FC236}">
              <a16:creationId xmlns:a16="http://schemas.microsoft.com/office/drawing/2014/main" xmlns="" id="{00000000-0008-0000-0B00-00001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8" name="Text Box 143">
          <a:extLst>
            <a:ext uri="{FF2B5EF4-FFF2-40B4-BE49-F238E27FC236}">
              <a16:creationId xmlns:a16="http://schemas.microsoft.com/office/drawing/2014/main" xmlns="" id="{00000000-0008-0000-0B00-00001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39" name="Text Box 144">
          <a:extLst>
            <a:ext uri="{FF2B5EF4-FFF2-40B4-BE49-F238E27FC236}">
              <a16:creationId xmlns:a16="http://schemas.microsoft.com/office/drawing/2014/main" xmlns="" id="{00000000-0008-0000-0B00-00001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0" name="Text Box 145">
          <a:extLst>
            <a:ext uri="{FF2B5EF4-FFF2-40B4-BE49-F238E27FC236}">
              <a16:creationId xmlns:a16="http://schemas.microsoft.com/office/drawing/2014/main" xmlns="" id="{00000000-0008-0000-0B00-00001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1" name="Text Box 146">
          <a:extLst>
            <a:ext uri="{FF2B5EF4-FFF2-40B4-BE49-F238E27FC236}">
              <a16:creationId xmlns:a16="http://schemas.microsoft.com/office/drawing/2014/main" xmlns="" id="{00000000-0008-0000-0B00-00001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2" name="Text Box 147">
          <a:extLst>
            <a:ext uri="{FF2B5EF4-FFF2-40B4-BE49-F238E27FC236}">
              <a16:creationId xmlns:a16="http://schemas.microsoft.com/office/drawing/2014/main" xmlns="" id="{00000000-0008-0000-0B00-00001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3" name="Text Box 148">
          <a:extLst>
            <a:ext uri="{FF2B5EF4-FFF2-40B4-BE49-F238E27FC236}">
              <a16:creationId xmlns:a16="http://schemas.microsoft.com/office/drawing/2014/main" xmlns="" id="{00000000-0008-0000-0B00-00001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4" name="Text Box 149">
          <a:extLst>
            <a:ext uri="{FF2B5EF4-FFF2-40B4-BE49-F238E27FC236}">
              <a16:creationId xmlns:a16="http://schemas.microsoft.com/office/drawing/2014/main" xmlns="" id="{00000000-0008-0000-0B00-00001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5" name="Text Box 150">
          <a:extLst>
            <a:ext uri="{FF2B5EF4-FFF2-40B4-BE49-F238E27FC236}">
              <a16:creationId xmlns:a16="http://schemas.microsoft.com/office/drawing/2014/main" xmlns="" id="{00000000-0008-0000-0B00-00001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6" name="Text Box 151">
          <a:extLst>
            <a:ext uri="{FF2B5EF4-FFF2-40B4-BE49-F238E27FC236}">
              <a16:creationId xmlns:a16="http://schemas.microsoft.com/office/drawing/2014/main" xmlns="" id="{00000000-0008-0000-0B00-00001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7" name="Text Box 152">
          <a:extLst>
            <a:ext uri="{FF2B5EF4-FFF2-40B4-BE49-F238E27FC236}">
              <a16:creationId xmlns:a16="http://schemas.microsoft.com/office/drawing/2014/main" xmlns="" id="{00000000-0008-0000-0B00-00001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8" name="Text Box 153">
          <a:extLst>
            <a:ext uri="{FF2B5EF4-FFF2-40B4-BE49-F238E27FC236}">
              <a16:creationId xmlns:a16="http://schemas.microsoft.com/office/drawing/2014/main" xmlns="" id="{00000000-0008-0000-0B00-00002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49" name="Text Box 154">
          <a:extLst>
            <a:ext uri="{FF2B5EF4-FFF2-40B4-BE49-F238E27FC236}">
              <a16:creationId xmlns:a16="http://schemas.microsoft.com/office/drawing/2014/main" xmlns="" id="{00000000-0008-0000-0B00-00002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0" name="Text Box 155">
          <a:extLst>
            <a:ext uri="{FF2B5EF4-FFF2-40B4-BE49-F238E27FC236}">
              <a16:creationId xmlns:a16="http://schemas.microsoft.com/office/drawing/2014/main" xmlns="" id="{00000000-0008-0000-0B00-00002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1" name="Text Box 156">
          <a:extLst>
            <a:ext uri="{FF2B5EF4-FFF2-40B4-BE49-F238E27FC236}">
              <a16:creationId xmlns:a16="http://schemas.microsoft.com/office/drawing/2014/main" xmlns="" id="{00000000-0008-0000-0B00-00002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2" name="Text Box 157">
          <a:extLst>
            <a:ext uri="{FF2B5EF4-FFF2-40B4-BE49-F238E27FC236}">
              <a16:creationId xmlns:a16="http://schemas.microsoft.com/office/drawing/2014/main" xmlns="" id="{00000000-0008-0000-0B00-00002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3" name="Text Box 158">
          <a:extLst>
            <a:ext uri="{FF2B5EF4-FFF2-40B4-BE49-F238E27FC236}">
              <a16:creationId xmlns:a16="http://schemas.microsoft.com/office/drawing/2014/main" xmlns="" id="{00000000-0008-0000-0B00-00002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4" name="Text Box 159">
          <a:extLst>
            <a:ext uri="{FF2B5EF4-FFF2-40B4-BE49-F238E27FC236}">
              <a16:creationId xmlns:a16="http://schemas.microsoft.com/office/drawing/2014/main" xmlns="" id="{00000000-0008-0000-0B00-00002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5" name="Text Box 160">
          <a:extLst>
            <a:ext uri="{FF2B5EF4-FFF2-40B4-BE49-F238E27FC236}">
              <a16:creationId xmlns:a16="http://schemas.microsoft.com/office/drawing/2014/main" xmlns="" id="{00000000-0008-0000-0B00-00002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6" name="Text Box 161">
          <a:extLst>
            <a:ext uri="{FF2B5EF4-FFF2-40B4-BE49-F238E27FC236}">
              <a16:creationId xmlns:a16="http://schemas.microsoft.com/office/drawing/2014/main" xmlns="" id="{00000000-0008-0000-0B00-00002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7" name="Text Box 162">
          <a:extLst>
            <a:ext uri="{FF2B5EF4-FFF2-40B4-BE49-F238E27FC236}">
              <a16:creationId xmlns:a16="http://schemas.microsoft.com/office/drawing/2014/main" xmlns="" id="{00000000-0008-0000-0B00-00002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8" name="Text Box 163">
          <a:extLst>
            <a:ext uri="{FF2B5EF4-FFF2-40B4-BE49-F238E27FC236}">
              <a16:creationId xmlns:a16="http://schemas.microsoft.com/office/drawing/2014/main" xmlns="" id="{00000000-0008-0000-0B00-00002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59" name="Text Box 164">
          <a:extLst>
            <a:ext uri="{FF2B5EF4-FFF2-40B4-BE49-F238E27FC236}">
              <a16:creationId xmlns:a16="http://schemas.microsoft.com/office/drawing/2014/main" xmlns="" id="{00000000-0008-0000-0B00-00002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0" name="Text Box 165">
          <a:extLst>
            <a:ext uri="{FF2B5EF4-FFF2-40B4-BE49-F238E27FC236}">
              <a16:creationId xmlns:a16="http://schemas.microsoft.com/office/drawing/2014/main" xmlns="" id="{00000000-0008-0000-0B00-00002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1" name="Text Box 166">
          <a:extLst>
            <a:ext uri="{FF2B5EF4-FFF2-40B4-BE49-F238E27FC236}">
              <a16:creationId xmlns:a16="http://schemas.microsoft.com/office/drawing/2014/main" xmlns="" id="{00000000-0008-0000-0B00-00002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2" name="Text Box 167">
          <a:extLst>
            <a:ext uri="{FF2B5EF4-FFF2-40B4-BE49-F238E27FC236}">
              <a16:creationId xmlns:a16="http://schemas.microsoft.com/office/drawing/2014/main" xmlns="" id="{00000000-0008-0000-0B00-00002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3" name="Text Box 168">
          <a:extLst>
            <a:ext uri="{FF2B5EF4-FFF2-40B4-BE49-F238E27FC236}">
              <a16:creationId xmlns:a16="http://schemas.microsoft.com/office/drawing/2014/main" xmlns="" id="{00000000-0008-0000-0B00-00002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4" name="Text Box 169">
          <a:extLst>
            <a:ext uri="{FF2B5EF4-FFF2-40B4-BE49-F238E27FC236}">
              <a16:creationId xmlns:a16="http://schemas.microsoft.com/office/drawing/2014/main" xmlns="" id="{00000000-0008-0000-0B00-00003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5" name="Text Box 170">
          <a:extLst>
            <a:ext uri="{FF2B5EF4-FFF2-40B4-BE49-F238E27FC236}">
              <a16:creationId xmlns:a16="http://schemas.microsoft.com/office/drawing/2014/main" xmlns="" id="{00000000-0008-0000-0B00-00003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6" name="Text Box 171">
          <a:extLst>
            <a:ext uri="{FF2B5EF4-FFF2-40B4-BE49-F238E27FC236}">
              <a16:creationId xmlns:a16="http://schemas.microsoft.com/office/drawing/2014/main" xmlns="" id="{00000000-0008-0000-0B00-00003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7" name="Text Box 172">
          <a:extLst>
            <a:ext uri="{FF2B5EF4-FFF2-40B4-BE49-F238E27FC236}">
              <a16:creationId xmlns:a16="http://schemas.microsoft.com/office/drawing/2014/main" xmlns="" id="{00000000-0008-0000-0B00-00003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8" name="Text Box 173">
          <a:extLst>
            <a:ext uri="{FF2B5EF4-FFF2-40B4-BE49-F238E27FC236}">
              <a16:creationId xmlns:a16="http://schemas.microsoft.com/office/drawing/2014/main" xmlns="" id="{00000000-0008-0000-0B00-00003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69" name="Text Box 174">
          <a:extLst>
            <a:ext uri="{FF2B5EF4-FFF2-40B4-BE49-F238E27FC236}">
              <a16:creationId xmlns:a16="http://schemas.microsoft.com/office/drawing/2014/main" xmlns="" id="{00000000-0008-0000-0B00-00003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0" name="Text Box 175">
          <a:extLst>
            <a:ext uri="{FF2B5EF4-FFF2-40B4-BE49-F238E27FC236}">
              <a16:creationId xmlns:a16="http://schemas.microsoft.com/office/drawing/2014/main" xmlns="" id="{00000000-0008-0000-0B00-00003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1" name="Text Box 176">
          <a:extLst>
            <a:ext uri="{FF2B5EF4-FFF2-40B4-BE49-F238E27FC236}">
              <a16:creationId xmlns:a16="http://schemas.microsoft.com/office/drawing/2014/main" xmlns="" id="{00000000-0008-0000-0B00-00003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2" name="Text Box 177">
          <a:extLst>
            <a:ext uri="{FF2B5EF4-FFF2-40B4-BE49-F238E27FC236}">
              <a16:creationId xmlns:a16="http://schemas.microsoft.com/office/drawing/2014/main" xmlns="" id="{00000000-0008-0000-0B00-00003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3" name="Text Box 178">
          <a:extLst>
            <a:ext uri="{FF2B5EF4-FFF2-40B4-BE49-F238E27FC236}">
              <a16:creationId xmlns:a16="http://schemas.microsoft.com/office/drawing/2014/main" xmlns="" id="{00000000-0008-0000-0B00-00003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4" name="Text Box 179">
          <a:extLst>
            <a:ext uri="{FF2B5EF4-FFF2-40B4-BE49-F238E27FC236}">
              <a16:creationId xmlns:a16="http://schemas.microsoft.com/office/drawing/2014/main" xmlns="" id="{00000000-0008-0000-0B00-00003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5" name="Text Box 180">
          <a:extLst>
            <a:ext uri="{FF2B5EF4-FFF2-40B4-BE49-F238E27FC236}">
              <a16:creationId xmlns:a16="http://schemas.microsoft.com/office/drawing/2014/main" xmlns="" id="{00000000-0008-0000-0B00-00003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6" name="Text Box 181">
          <a:extLst>
            <a:ext uri="{FF2B5EF4-FFF2-40B4-BE49-F238E27FC236}">
              <a16:creationId xmlns:a16="http://schemas.microsoft.com/office/drawing/2014/main" xmlns="" id="{00000000-0008-0000-0B00-00003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7" name="Text Box 182">
          <a:extLst>
            <a:ext uri="{FF2B5EF4-FFF2-40B4-BE49-F238E27FC236}">
              <a16:creationId xmlns:a16="http://schemas.microsoft.com/office/drawing/2014/main" xmlns="" id="{00000000-0008-0000-0B00-00003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8" name="Text Box 183">
          <a:extLst>
            <a:ext uri="{FF2B5EF4-FFF2-40B4-BE49-F238E27FC236}">
              <a16:creationId xmlns:a16="http://schemas.microsoft.com/office/drawing/2014/main" xmlns="" id="{00000000-0008-0000-0B00-00003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79" name="Text Box 184">
          <a:extLst>
            <a:ext uri="{FF2B5EF4-FFF2-40B4-BE49-F238E27FC236}">
              <a16:creationId xmlns:a16="http://schemas.microsoft.com/office/drawing/2014/main" xmlns="" id="{00000000-0008-0000-0B00-00003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0" name="Text Box 185">
          <a:extLst>
            <a:ext uri="{FF2B5EF4-FFF2-40B4-BE49-F238E27FC236}">
              <a16:creationId xmlns:a16="http://schemas.microsoft.com/office/drawing/2014/main" xmlns="" id="{00000000-0008-0000-0B00-00004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1" name="Text Box 186">
          <a:extLst>
            <a:ext uri="{FF2B5EF4-FFF2-40B4-BE49-F238E27FC236}">
              <a16:creationId xmlns:a16="http://schemas.microsoft.com/office/drawing/2014/main" xmlns="" id="{00000000-0008-0000-0B00-00004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2" name="Text Box 187">
          <a:extLst>
            <a:ext uri="{FF2B5EF4-FFF2-40B4-BE49-F238E27FC236}">
              <a16:creationId xmlns:a16="http://schemas.microsoft.com/office/drawing/2014/main" xmlns="" id="{00000000-0008-0000-0B00-00004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3" name="Text Box 188">
          <a:extLst>
            <a:ext uri="{FF2B5EF4-FFF2-40B4-BE49-F238E27FC236}">
              <a16:creationId xmlns:a16="http://schemas.microsoft.com/office/drawing/2014/main" xmlns="" id="{00000000-0008-0000-0B00-00004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4" name="Text Box 189">
          <a:extLst>
            <a:ext uri="{FF2B5EF4-FFF2-40B4-BE49-F238E27FC236}">
              <a16:creationId xmlns:a16="http://schemas.microsoft.com/office/drawing/2014/main" xmlns="" id="{00000000-0008-0000-0B00-00004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5" name="Text Box 190">
          <a:extLst>
            <a:ext uri="{FF2B5EF4-FFF2-40B4-BE49-F238E27FC236}">
              <a16:creationId xmlns:a16="http://schemas.microsoft.com/office/drawing/2014/main" xmlns="" id="{00000000-0008-0000-0B00-00004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6" name="Text Box 191">
          <a:extLst>
            <a:ext uri="{FF2B5EF4-FFF2-40B4-BE49-F238E27FC236}">
              <a16:creationId xmlns:a16="http://schemas.microsoft.com/office/drawing/2014/main" xmlns="" id="{00000000-0008-0000-0B00-00004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7" name="Text Box 192">
          <a:extLst>
            <a:ext uri="{FF2B5EF4-FFF2-40B4-BE49-F238E27FC236}">
              <a16:creationId xmlns:a16="http://schemas.microsoft.com/office/drawing/2014/main" xmlns="" id="{00000000-0008-0000-0B00-00004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8" name="Text Box 193">
          <a:extLst>
            <a:ext uri="{FF2B5EF4-FFF2-40B4-BE49-F238E27FC236}">
              <a16:creationId xmlns:a16="http://schemas.microsoft.com/office/drawing/2014/main" xmlns="" id="{00000000-0008-0000-0B00-00004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89" name="Text Box 194">
          <a:extLst>
            <a:ext uri="{FF2B5EF4-FFF2-40B4-BE49-F238E27FC236}">
              <a16:creationId xmlns:a16="http://schemas.microsoft.com/office/drawing/2014/main" xmlns="" id="{00000000-0008-0000-0B00-00004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0" name="Text Box 195">
          <a:extLst>
            <a:ext uri="{FF2B5EF4-FFF2-40B4-BE49-F238E27FC236}">
              <a16:creationId xmlns:a16="http://schemas.microsoft.com/office/drawing/2014/main" xmlns="" id="{00000000-0008-0000-0B00-00004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1" name="Text Box 196">
          <a:extLst>
            <a:ext uri="{FF2B5EF4-FFF2-40B4-BE49-F238E27FC236}">
              <a16:creationId xmlns:a16="http://schemas.microsoft.com/office/drawing/2014/main" xmlns="" id="{00000000-0008-0000-0B00-00004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2" name="Text Box 197">
          <a:extLst>
            <a:ext uri="{FF2B5EF4-FFF2-40B4-BE49-F238E27FC236}">
              <a16:creationId xmlns:a16="http://schemas.microsoft.com/office/drawing/2014/main" xmlns="" id="{00000000-0008-0000-0B00-00004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3" name="Text Box 198">
          <a:extLst>
            <a:ext uri="{FF2B5EF4-FFF2-40B4-BE49-F238E27FC236}">
              <a16:creationId xmlns:a16="http://schemas.microsoft.com/office/drawing/2014/main" xmlns="" id="{00000000-0008-0000-0B00-00004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4" name="Text Box 199">
          <a:extLst>
            <a:ext uri="{FF2B5EF4-FFF2-40B4-BE49-F238E27FC236}">
              <a16:creationId xmlns:a16="http://schemas.microsoft.com/office/drawing/2014/main" xmlns="" id="{00000000-0008-0000-0B00-00004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5" name="Text Box 200">
          <a:extLst>
            <a:ext uri="{FF2B5EF4-FFF2-40B4-BE49-F238E27FC236}">
              <a16:creationId xmlns:a16="http://schemas.microsoft.com/office/drawing/2014/main" xmlns="" id="{00000000-0008-0000-0B00-00004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6" name="Text Box 201">
          <a:extLst>
            <a:ext uri="{FF2B5EF4-FFF2-40B4-BE49-F238E27FC236}">
              <a16:creationId xmlns:a16="http://schemas.microsoft.com/office/drawing/2014/main" xmlns="" id="{00000000-0008-0000-0B00-00005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7" name="Text Box 202">
          <a:extLst>
            <a:ext uri="{FF2B5EF4-FFF2-40B4-BE49-F238E27FC236}">
              <a16:creationId xmlns:a16="http://schemas.microsoft.com/office/drawing/2014/main" xmlns="" id="{00000000-0008-0000-0B00-00005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8" name="Text Box 203">
          <a:extLst>
            <a:ext uri="{FF2B5EF4-FFF2-40B4-BE49-F238E27FC236}">
              <a16:creationId xmlns:a16="http://schemas.microsoft.com/office/drawing/2014/main" xmlns="" id="{00000000-0008-0000-0B00-00005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899" name="Text Box 204">
          <a:extLst>
            <a:ext uri="{FF2B5EF4-FFF2-40B4-BE49-F238E27FC236}">
              <a16:creationId xmlns:a16="http://schemas.microsoft.com/office/drawing/2014/main" xmlns="" id="{00000000-0008-0000-0B00-00005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0" name="Text Box 205">
          <a:extLst>
            <a:ext uri="{FF2B5EF4-FFF2-40B4-BE49-F238E27FC236}">
              <a16:creationId xmlns:a16="http://schemas.microsoft.com/office/drawing/2014/main" xmlns="" id="{00000000-0008-0000-0B00-00005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1" name="Text Box 206">
          <a:extLst>
            <a:ext uri="{FF2B5EF4-FFF2-40B4-BE49-F238E27FC236}">
              <a16:creationId xmlns:a16="http://schemas.microsoft.com/office/drawing/2014/main" xmlns="" id="{00000000-0008-0000-0B00-00005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2" name="Text Box 207">
          <a:extLst>
            <a:ext uri="{FF2B5EF4-FFF2-40B4-BE49-F238E27FC236}">
              <a16:creationId xmlns:a16="http://schemas.microsoft.com/office/drawing/2014/main" xmlns="" id="{00000000-0008-0000-0B00-00005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3" name="Text Box 208">
          <a:extLst>
            <a:ext uri="{FF2B5EF4-FFF2-40B4-BE49-F238E27FC236}">
              <a16:creationId xmlns:a16="http://schemas.microsoft.com/office/drawing/2014/main" xmlns="" id="{00000000-0008-0000-0B00-00005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4" name="Text Box 209">
          <a:extLst>
            <a:ext uri="{FF2B5EF4-FFF2-40B4-BE49-F238E27FC236}">
              <a16:creationId xmlns:a16="http://schemas.microsoft.com/office/drawing/2014/main" xmlns="" id="{00000000-0008-0000-0B00-00005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5" name="Text Box 210">
          <a:extLst>
            <a:ext uri="{FF2B5EF4-FFF2-40B4-BE49-F238E27FC236}">
              <a16:creationId xmlns:a16="http://schemas.microsoft.com/office/drawing/2014/main" xmlns="" id="{00000000-0008-0000-0B00-00005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6" name="Text Box 211">
          <a:extLst>
            <a:ext uri="{FF2B5EF4-FFF2-40B4-BE49-F238E27FC236}">
              <a16:creationId xmlns:a16="http://schemas.microsoft.com/office/drawing/2014/main" xmlns="" id="{00000000-0008-0000-0B00-00005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7" name="Text Box 212">
          <a:extLst>
            <a:ext uri="{FF2B5EF4-FFF2-40B4-BE49-F238E27FC236}">
              <a16:creationId xmlns:a16="http://schemas.microsoft.com/office/drawing/2014/main" xmlns="" id="{00000000-0008-0000-0B00-00005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8" name="Text Box 213">
          <a:extLst>
            <a:ext uri="{FF2B5EF4-FFF2-40B4-BE49-F238E27FC236}">
              <a16:creationId xmlns:a16="http://schemas.microsoft.com/office/drawing/2014/main" xmlns="" id="{00000000-0008-0000-0B00-00005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09" name="Text Box 214">
          <a:extLst>
            <a:ext uri="{FF2B5EF4-FFF2-40B4-BE49-F238E27FC236}">
              <a16:creationId xmlns:a16="http://schemas.microsoft.com/office/drawing/2014/main" xmlns="" id="{00000000-0008-0000-0B00-00005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0" name="Text Box 215">
          <a:extLst>
            <a:ext uri="{FF2B5EF4-FFF2-40B4-BE49-F238E27FC236}">
              <a16:creationId xmlns:a16="http://schemas.microsoft.com/office/drawing/2014/main" xmlns="" id="{00000000-0008-0000-0B00-00005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1" name="Text Box 216">
          <a:extLst>
            <a:ext uri="{FF2B5EF4-FFF2-40B4-BE49-F238E27FC236}">
              <a16:creationId xmlns:a16="http://schemas.microsoft.com/office/drawing/2014/main" xmlns="" id="{00000000-0008-0000-0B00-00005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2" name="Text Box 217">
          <a:extLst>
            <a:ext uri="{FF2B5EF4-FFF2-40B4-BE49-F238E27FC236}">
              <a16:creationId xmlns:a16="http://schemas.microsoft.com/office/drawing/2014/main" xmlns="" id="{00000000-0008-0000-0B00-00006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3" name="Text Box 218">
          <a:extLst>
            <a:ext uri="{FF2B5EF4-FFF2-40B4-BE49-F238E27FC236}">
              <a16:creationId xmlns:a16="http://schemas.microsoft.com/office/drawing/2014/main" xmlns="" id="{00000000-0008-0000-0B00-00006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4" name="Text Box 219">
          <a:extLst>
            <a:ext uri="{FF2B5EF4-FFF2-40B4-BE49-F238E27FC236}">
              <a16:creationId xmlns:a16="http://schemas.microsoft.com/office/drawing/2014/main" xmlns="" id="{00000000-0008-0000-0B00-00006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5" name="Text Box 220">
          <a:extLst>
            <a:ext uri="{FF2B5EF4-FFF2-40B4-BE49-F238E27FC236}">
              <a16:creationId xmlns:a16="http://schemas.microsoft.com/office/drawing/2014/main" xmlns="" id="{00000000-0008-0000-0B00-00006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6" name="Text Box 221">
          <a:extLst>
            <a:ext uri="{FF2B5EF4-FFF2-40B4-BE49-F238E27FC236}">
              <a16:creationId xmlns:a16="http://schemas.microsoft.com/office/drawing/2014/main" xmlns="" id="{00000000-0008-0000-0B00-00006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7" name="Text Box 222">
          <a:extLst>
            <a:ext uri="{FF2B5EF4-FFF2-40B4-BE49-F238E27FC236}">
              <a16:creationId xmlns:a16="http://schemas.microsoft.com/office/drawing/2014/main" xmlns="" id="{00000000-0008-0000-0B00-00006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8" name="Text Box 223">
          <a:extLst>
            <a:ext uri="{FF2B5EF4-FFF2-40B4-BE49-F238E27FC236}">
              <a16:creationId xmlns:a16="http://schemas.microsoft.com/office/drawing/2014/main" xmlns="" id="{00000000-0008-0000-0B00-00006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19" name="Text Box 224">
          <a:extLst>
            <a:ext uri="{FF2B5EF4-FFF2-40B4-BE49-F238E27FC236}">
              <a16:creationId xmlns:a16="http://schemas.microsoft.com/office/drawing/2014/main" xmlns="" id="{00000000-0008-0000-0B00-00006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0" name="Text Box 225">
          <a:extLst>
            <a:ext uri="{FF2B5EF4-FFF2-40B4-BE49-F238E27FC236}">
              <a16:creationId xmlns:a16="http://schemas.microsoft.com/office/drawing/2014/main" xmlns="" id="{00000000-0008-0000-0B00-00006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1" name="Text Box 226">
          <a:extLst>
            <a:ext uri="{FF2B5EF4-FFF2-40B4-BE49-F238E27FC236}">
              <a16:creationId xmlns:a16="http://schemas.microsoft.com/office/drawing/2014/main" xmlns="" id="{00000000-0008-0000-0B00-00006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2" name="Text Box 227">
          <a:extLst>
            <a:ext uri="{FF2B5EF4-FFF2-40B4-BE49-F238E27FC236}">
              <a16:creationId xmlns:a16="http://schemas.microsoft.com/office/drawing/2014/main" xmlns="" id="{00000000-0008-0000-0B00-00006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3" name="Text Box 228">
          <a:extLst>
            <a:ext uri="{FF2B5EF4-FFF2-40B4-BE49-F238E27FC236}">
              <a16:creationId xmlns:a16="http://schemas.microsoft.com/office/drawing/2014/main" xmlns="" id="{00000000-0008-0000-0B00-00006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4" name="Text Box 229">
          <a:extLst>
            <a:ext uri="{FF2B5EF4-FFF2-40B4-BE49-F238E27FC236}">
              <a16:creationId xmlns:a16="http://schemas.microsoft.com/office/drawing/2014/main" xmlns="" id="{00000000-0008-0000-0B00-00006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5" name="Text Box 230">
          <a:extLst>
            <a:ext uri="{FF2B5EF4-FFF2-40B4-BE49-F238E27FC236}">
              <a16:creationId xmlns:a16="http://schemas.microsoft.com/office/drawing/2014/main" xmlns="" id="{00000000-0008-0000-0B00-00006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6" name="Text Box 231">
          <a:extLst>
            <a:ext uri="{FF2B5EF4-FFF2-40B4-BE49-F238E27FC236}">
              <a16:creationId xmlns:a16="http://schemas.microsoft.com/office/drawing/2014/main" xmlns="" id="{00000000-0008-0000-0B00-00006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7" name="Text Box 232">
          <a:extLst>
            <a:ext uri="{FF2B5EF4-FFF2-40B4-BE49-F238E27FC236}">
              <a16:creationId xmlns:a16="http://schemas.microsoft.com/office/drawing/2014/main" xmlns="" id="{00000000-0008-0000-0B00-00006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8" name="Text Box 233">
          <a:extLst>
            <a:ext uri="{FF2B5EF4-FFF2-40B4-BE49-F238E27FC236}">
              <a16:creationId xmlns:a16="http://schemas.microsoft.com/office/drawing/2014/main" xmlns="" id="{00000000-0008-0000-0B00-00007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29" name="Text Box 234">
          <a:extLst>
            <a:ext uri="{FF2B5EF4-FFF2-40B4-BE49-F238E27FC236}">
              <a16:creationId xmlns:a16="http://schemas.microsoft.com/office/drawing/2014/main" xmlns="" id="{00000000-0008-0000-0B00-00007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0" name="Text Box 235">
          <a:extLst>
            <a:ext uri="{FF2B5EF4-FFF2-40B4-BE49-F238E27FC236}">
              <a16:creationId xmlns:a16="http://schemas.microsoft.com/office/drawing/2014/main" xmlns="" id="{00000000-0008-0000-0B00-00007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1" name="Text Box 236">
          <a:extLst>
            <a:ext uri="{FF2B5EF4-FFF2-40B4-BE49-F238E27FC236}">
              <a16:creationId xmlns:a16="http://schemas.microsoft.com/office/drawing/2014/main" xmlns="" id="{00000000-0008-0000-0B00-00007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2" name="Text Box 237">
          <a:extLst>
            <a:ext uri="{FF2B5EF4-FFF2-40B4-BE49-F238E27FC236}">
              <a16:creationId xmlns:a16="http://schemas.microsoft.com/office/drawing/2014/main" xmlns="" id="{00000000-0008-0000-0B00-00007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3" name="Text Box 238">
          <a:extLst>
            <a:ext uri="{FF2B5EF4-FFF2-40B4-BE49-F238E27FC236}">
              <a16:creationId xmlns:a16="http://schemas.microsoft.com/office/drawing/2014/main" xmlns="" id="{00000000-0008-0000-0B00-00007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4" name="Text Box 239">
          <a:extLst>
            <a:ext uri="{FF2B5EF4-FFF2-40B4-BE49-F238E27FC236}">
              <a16:creationId xmlns:a16="http://schemas.microsoft.com/office/drawing/2014/main" xmlns="" id="{00000000-0008-0000-0B00-00007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5" name="Text Box 240">
          <a:extLst>
            <a:ext uri="{FF2B5EF4-FFF2-40B4-BE49-F238E27FC236}">
              <a16:creationId xmlns:a16="http://schemas.microsoft.com/office/drawing/2014/main" xmlns="" id="{00000000-0008-0000-0B00-00007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6" name="Text Box 241">
          <a:extLst>
            <a:ext uri="{FF2B5EF4-FFF2-40B4-BE49-F238E27FC236}">
              <a16:creationId xmlns:a16="http://schemas.microsoft.com/office/drawing/2014/main" xmlns="" id="{00000000-0008-0000-0B00-00007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7" name="Text Box 242">
          <a:extLst>
            <a:ext uri="{FF2B5EF4-FFF2-40B4-BE49-F238E27FC236}">
              <a16:creationId xmlns:a16="http://schemas.microsoft.com/office/drawing/2014/main" xmlns="" id="{00000000-0008-0000-0B00-00007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8" name="Text Box 243">
          <a:extLst>
            <a:ext uri="{FF2B5EF4-FFF2-40B4-BE49-F238E27FC236}">
              <a16:creationId xmlns:a16="http://schemas.microsoft.com/office/drawing/2014/main" xmlns="" id="{00000000-0008-0000-0B00-00007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39" name="Text Box 244">
          <a:extLst>
            <a:ext uri="{FF2B5EF4-FFF2-40B4-BE49-F238E27FC236}">
              <a16:creationId xmlns:a16="http://schemas.microsoft.com/office/drawing/2014/main" xmlns="" id="{00000000-0008-0000-0B00-00007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0" name="Text Box 245">
          <a:extLst>
            <a:ext uri="{FF2B5EF4-FFF2-40B4-BE49-F238E27FC236}">
              <a16:creationId xmlns:a16="http://schemas.microsoft.com/office/drawing/2014/main" xmlns="" id="{00000000-0008-0000-0B00-00007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1" name="Text Box 246">
          <a:extLst>
            <a:ext uri="{FF2B5EF4-FFF2-40B4-BE49-F238E27FC236}">
              <a16:creationId xmlns:a16="http://schemas.microsoft.com/office/drawing/2014/main" xmlns="" id="{00000000-0008-0000-0B00-00007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2" name="Text Box 247">
          <a:extLst>
            <a:ext uri="{FF2B5EF4-FFF2-40B4-BE49-F238E27FC236}">
              <a16:creationId xmlns:a16="http://schemas.microsoft.com/office/drawing/2014/main" xmlns="" id="{00000000-0008-0000-0B00-00007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3" name="Text Box 248">
          <a:extLst>
            <a:ext uri="{FF2B5EF4-FFF2-40B4-BE49-F238E27FC236}">
              <a16:creationId xmlns:a16="http://schemas.microsoft.com/office/drawing/2014/main" xmlns="" id="{00000000-0008-0000-0B00-00007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4" name="Text Box 249">
          <a:extLst>
            <a:ext uri="{FF2B5EF4-FFF2-40B4-BE49-F238E27FC236}">
              <a16:creationId xmlns:a16="http://schemas.microsoft.com/office/drawing/2014/main" xmlns="" id="{00000000-0008-0000-0B00-00008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5" name="Text Box 250">
          <a:extLst>
            <a:ext uri="{FF2B5EF4-FFF2-40B4-BE49-F238E27FC236}">
              <a16:creationId xmlns:a16="http://schemas.microsoft.com/office/drawing/2014/main" xmlns="" id="{00000000-0008-0000-0B00-00008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6" name="Text Box 251">
          <a:extLst>
            <a:ext uri="{FF2B5EF4-FFF2-40B4-BE49-F238E27FC236}">
              <a16:creationId xmlns:a16="http://schemas.microsoft.com/office/drawing/2014/main" xmlns="" id="{00000000-0008-0000-0B00-00008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7" name="Text Box 252">
          <a:extLst>
            <a:ext uri="{FF2B5EF4-FFF2-40B4-BE49-F238E27FC236}">
              <a16:creationId xmlns:a16="http://schemas.microsoft.com/office/drawing/2014/main" xmlns="" id="{00000000-0008-0000-0B00-00008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8" name="Text Box 253">
          <a:extLst>
            <a:ext uri="{FF2B5EF4-FFF2-40B4-BE49-F238E27FC236}">
              <a16:creationId xmlns:a16="http://schemas.microsoft.com/office/drawing/2014/main" xmlns="" id="{00000000-0008-0000-0B00-00008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49" name="Text Box 254">
          <a:extLst>
            <a:ext uri="{FF2B5EF4-FFF2-40B4-BE49-F238E27FC236}">
              <a16:creationId xmlns:a16="http://schemas.microsoft.com/office/drawing/2014/main" xmlns="" id="{00000000-0008-0000-0B00-00008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0" name="Text Box 255">
          <a:extLst>
            <a:ext uri="{FF2B5EF4-FFF2-40B4-BE49-F238E27FC236}">
              <a16:creationId xmlns:a16="http://schemas.microsoft.com/office/drawing/2014/main" xmlns="" id="{00000000-0008-0000-0B00-00008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1" name="Text Box 256">
          <a:extLst>
            <a:ext uri="{FF2B5EF4-FFF2-40B4-BE49-F238E27FC236}">
              <a16:creationId xmlns:a16="http://schemas.microsoft.com/office/drawing/2014/main" xmlns="" id="{00000000-0008-0000-0B00-00008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2" name="Text Box 257">
          <a:extLst>
            <a:ext uri="{FF2B5EF4-FFF2-40B4-BE49-F238E27FC236}">
              <a16:creationId xmlns:a16="http://schemas.microsoft.com/office/drawing/2014/main" xmlns="" id="{00000000-0008-0000-0B00-00008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3" name="Text Box 258">
          <a:extLst>
            <a:ext uri="{FF2B5EF4-FFF2-40B4-BE49-F238E27FC236}">
              <a16:creationId xmlns:a16="http://schemas.microsoft.com/office/drawing/2014/main" xmlns="" id="{00000000-0008-0000-0B00-00008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4" name="Text Box 259">
          <a:extLst>
            <a:ext uri="{FF2B5EF4-FFF2-40B4-BE49-F238E27FC236}">
              <a16:creationId xmlns:a16="http://schemas.microsoft.com/office/drawing/2014/main" xmlns="" id="{00000000-0008-0000-0B00-00008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5" name="Text Box 260">
          <a:extLst>
            <a:ext uri="{FF2B5EF4-FFF2-40B4-BE49-F238E27FC236}">
              <a16:creationId xmlns:a16="http://schemas.microsoft.com/office/drawing/2014/main" xmlns="" id="{00000000-0008-0000-0B00-00008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6" name="Text Box 261">
          <a:extLst>
            <a:ext uri="{FF2B5EF4-FFF2-40B4-BE49-F238E27FC236}">
              <a16:creationId xmlns:a16="http://schemas.microsoft.com/office/drawing/2014/main" xmlns="" id="{00000000-0008-0000-0B00-00008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7" name="Text Box 262">
          <a:extLst>
            <a:ext uri="{FF2B5EF4-FFF2-40B4-BE49-F238E27FC236}">
              <a16:creationId xmlns:a16="http://schemas.microsoft.com/office/drawing/2014/main" xmlns="" id="{00000000-0008-0000-0B00-00008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8" name="Text Box 263">
          <a:extLst>
            <a:ext uri="{FF2B5EF4-FFF2-40B4-BE49-F238E27FC236}">
              <a16:creationId xmlns:a16="http://schemas.microsoft.com/office/drawing/2014/main" xmlns="" id="{00000000-0008-0000-0B00-00008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59" name="Text Box 264">
          <a:extLst>
            <a:ext uri="{FF2B5EF4-FFF2-40B4-BE49-F238E27FC236}">
              <a16:creationId xmlns:a16="http://schemas.microsoft.com/office/drawing/2014/main" xmlns="" id="{00000000-0008-0000-0B00-00008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0" name="Text Box 265">
          <a:extLst>
            <a:ext uri="{FF2B5EF4-FFF2-40B4-BE49-F238E27FC236}">
              <a16:creationId xmlns:a16="http://schemas.microsoft.com/office/drawing/2014/main" xmlns="" id="{00000000-0008-0000-0B00-00009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1" name="Text Box 266">
          <a:extLst>
            <a:ext uri="{FF2B5EF4-FFF2-40B4-BE49-F238E27FC236}">
              <a16:creationId xmlns:a16="http://schemas.microsoft.com/office/drawing/2014/main" xmlns="" id="{00000000-0008-0000-0B00-00009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2" name="Text Box 267">
          <a:extLst>
            <a:ext uri="{FF2B5EF4-FFF2-40B4-BE49-F238E27FC236}">
              <a16:creationId xmlns:a16="http://schemas.microsoft.com/office/drawing/2014/main" xmlns="" id="{00000000-0008-0000-0B00-00009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3" name="Text Box 268">
          <a:extLst>
            <a:ext uri="{FF2B5EF4-FFF2-40B4-BE49-F238E27FC236}">
              <a16:creationId xmlns:a16="http://schemas.microsoft.com/office/drawing/2014/main" xmlns="" id="{00000000-0008-0000-0B00-00009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4" name="Text Box 269">
          <a:extLst>
            <a:ext uri="{FF2B5EF4-FFF2-40B4-BE49-F238E27FC236}">
              <a16:creationId xmlns:a16="http://schemas.microsoft.com/office/drawing/2014/main" xmlns="" id="{00000000-0008-0000-0B00-00009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5" name="Text Box 270">
          <a:extLst>
            <a:ext uri="{FF2B5EF4-FFF2-40B4-BE49-F238E27FC236}">
              <a16:creationId xmlns:a16="http://schemas.microsoft.com/office/drawing/2014/main" xmlns="" id="{00000000-0008-0000-0B00-00009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6" name="Text Box 271">
          <a:extLst>
            <a:ext uri="{FF2B5EF4-FFF2-40B4-BE49-F238E27FC236}">
              <a16:creationId xmlns:a16="http://schemas.microsoft.com/office/drawing/2014/main" xmlns="" id="{00000000-0008-0000-0B00-00009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7" name="Text Box 272">
          <a:extLst>
            <a:ext uri="{FF2B5EF4-FFF2-40B4-BE49-F238E27FC236}">
              <a16:creationId xmlns:a16="http://schemas.microsoft.com/office/drawing/2014/main" xmlns="" id="{00000000-0008-0000-0B00-00009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8" name="Text Box 273">
          <a:extLst>
            <a:ext uri="{FF2B5EF4-FFF2-40B4-BE49-F238E27FC236}">
              <a16:creationId xmlns:a16="http://schemas.microsoft.com/office/drawing/2014/main" xmlns="" id="{00000000-0008-0000-0B00-00009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69" name="Text Box 274">
          <a:extLst>
            <a:ext uri="{FF2B5EF4-FFF2-40B4-BE49-F238E27FC236}">
              <a16:creationId xmlns:a16="http://schemas.microsoft.com/office/drawing/2014/main" xmlns="" id="{00000000-0008-0000-0B00-00009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0" name="Text Box 275">
          <a:extLst>
            <a:ext uri="{FF2B5EF4-FFF2-40B4-BE49-F238E27FC236}">
              <a16:creationId xmlns:a16="http://schemas.microsoft.com/office/drawing/2014/main" xmlns="" id="{00000000-0008-0000-0B00-00009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1" name="Text Box 276">
          <a:extLst>
            <a:ext uri="{FF2B5EF4-FFF2-40B4-BE49-F238E27FC236}">
              <a16:creationId xmlns:a16="http://schemas.microsoft.com/office/drawing/2014/main" xmlns="" id="{00000000-0008-0000-0B00-00009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2" name="Text Box 277">
          <a:extLst>
            <a:ext uri="{FF2B5EF4-FFF2-40B4-BE49-F238E27FC236}">
              <a16:creationId xmlns:a16="http://schemas.microsoft.com/office/drawing/2014/main" xmlns="" id="{00000000-0008-0000-0B00-00009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3" name="Text Box 278">
          <a:extLst>
            <a:ext uri="{FF2B5EF4-FFF2-40B4-BE49-F238E27FC236}">
              <a16:creationId xmlns:a16="http://schemas.microsoft.com/office/drawing/2014/main" xmlns="" id="{00000000-0008-0000-0B00-00009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4" name="Text Box 279">
          <a:extLst>
            <a:ext uri="{FF2B5EF4-FFF2-40B4-BE49-F238E27FC236}">
              <a16:creationId xmlns:a16="http://schemas.microsoft.com/office/drawing/2014/main" xmlns="" id="{00000000-0008-0000-0B00-00009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5" name="Text Box 280">
          <a:extLst>
            <a:ext uri="{FF2B5EF4-FFF2-40B4-BE49-F238E27FC236}">
              <a16:creationId xmlns:a16="http://schemas.microsoft.com/office/drawing/2014/main" xmlns="" id="{00000000-0008-0000-0B00-00009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6" name="Text Box 281">
          <a:extLst>
            <a:ext uri="{FF2B5EF4-FFF2-40B4-BE49-F238E27FC236}">
              <a16:creationId xmlns:a16="http://schemas.microsoft.com/office/drawing/2014/main" xmlns="" id="{00000000-0008-0000-0B00-0000A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7" name="Text Box 282">
          <a:extLst>
            <a:ext uri="{FF2B5EF4-FFF2-40B4-BE49-F238E27FC236}">
              <a16:creationId xmlns:a16="http://schemas.microsoft.com/office/drawing/2014/main" xmlns="" id="{00000000-0008-0000-0B00-0000A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8" name="Text Box 283">
          <a:extLst>
            <a:ext uri="{FF2B5EF4-FFF2-40B4-BE49-F238E27FC236}">
              <a16:creationId xmlns:a16="http://schemas.microsoft.com/office/drawing/2014/main" xmlns="" id="{00000000-0008-0000-0B00-0000A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79" name="Text Box 284">
          <a:extLst>
            <a:ext uri="{FF2B5EF4-FFF2-40B4-BE49-F238E27FC236}">
              <a16:creationId xmlns:a16="http://schemas.microsoft.com/office/drawing/2014/main" xmlns="" id="{00000000-0008-0000-0B00-0000A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0" name="Text Box 285">
          <a:extLst>
            <a:ext uri="{FF2B5EF4-FFF2-40B4-BE49-F238E27FC236}">
              <a16:creationId xmlns:a16="http://schemas.microsoft.com/office/drawing/2014/main" xmlns="" id="{00000000-0008-0000-0B00-0000A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1" name="Text Box 286">
          <a:extLst>
            <a:ext uri="{FF2B5EF4-FFF2-40B4-BE49-F238E27FC236}">
              <a16:creationId xmlns:a16="http://schemas.microsoft.com/office/drawing/2014/main" xmlns="" id="{00000000-0008-0000-0B00-0000A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2" name="Text Box 287">
          <a:extLst>
            <a:ext uri="{FF2B5EF4-FFF2-40B4-BE49-F238E27FC236}">
              <a16:creationId xmlns:a16="http://schemas.microsoft.com/office/drawing/2014/main" xmlns="" id="{00000000-0008-0000-0B00-0000A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3" name="Text Box 288">
          <a:extLst>
            <a:ext uri="{FF2B5EF4-FFF2-40B4-BE49-F238E27FC236}">
              <a16:creationId xmlns:a16="http://schemas.microsoft.com/office/drawing/2014/main" xmlns="" id="{00000000-0008-0000-0B00-0000A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4" name="Text Box 289">
          <a:extLst>
            <a:ext uri="{FF2B5EF4-FFF2-40B4-BE49-F238E27FC236}">
              <a16:creationId xmlns:a16="http://schemas.microsoft.com/office/drawing/2014/main" xmlns="" id="{00000000-0008-0000-0B00-0000A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5" name="Text Box 290">
          <a:extLst>
            <a:ext uri="{FF2B5EF4-FFF2-40B4-BE49-F238E27FC236}">
              <a16:creationId xmlns:a16="http://schemas.microsoft.com/office/drawing/2014/main" xmlns="" id="{00000000-0008-0000-0B00-0000A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6" name="Text Box 291">
          <a:extLst>
            <a:ext uri="{FF2B5EF4-FFF2-40B4-BE49-F238E27FC236}">
              <a16:creationId xmlns:a16="http://schemas.microsoft.com/office/drawing/2014/main" xmlns="" id="{00000000-0008-0000-0B00-0000A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7" name="Text Box 292">
          <a:extLst>
            <a:ext uri="{FF2B5EF4-FFF2-40B4-BE49-F238E27FC236}">
              <a16:creationId xmlns:a16="http://schemas.microsoft.com/office/drawing/2014/main" xmlns="" id="{00000000-0008-0000-0B00-0000A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8" name="Text Box 293">
          <a:extLst>
            <a:ext uri="{FF2B5EF4-FFF2-40B4-BE49-F238E27FC236}">
              <a16:creationId xmlns:a16="http://schemas.microsoft.com/office/drawing/2014/main" xmlns="" id="{00000000-0008-0000-0B00-0000A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89" name="Text Box 294">
          <a:extLst>
            <a:ext uri="{FF2B5EF4-FFF2-40B4-BE49-F238E27FC236}">
              <a16:creationId xmlns:a16="http://schemas.microsoft.com/office/drawing/2014/main" xmlns="" id="{00000000-0008-0000-0B00-0000A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0" name="Text Box 295">
          <a:extLst>
            <a:ext uri="{FF2B5EF4-FFF2-40B4-BE49-F238E27FC236}">
              <a16:creationId xmlns:a16="http://schemas.microsoft.com/office/drawing/2014/main" xmlns="" id="{00000000-0008-0000-0B00-0000A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1" name="Text Box 296">
          <a:extLst>
            <a:ext uri="{FF2B5EF4-FFF2-40B4-BE49-F238E27FC236}">
              <a16:creationId xmlns:a16="http://schemas.microsoft.com/office/drawing/2014/main" xmlns="" id="{00000000-0008-0000-0B00-0000A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2" name="Text Box 297">
          <a:extLst>
            <a:ext uri="{FF2B5EF4-FFF2-40B4-BE49-F238E27FC236}">
              <a16:creationId xmlns:a16="http://schemas.microsoft.com/office/drawing/2014/main" xmlns="" id="{00000000-0008-0000-0B00-0000B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3" name="Text Box 298">
          <a:extLst>
            <a:ext uri="{FF2B5EF4-FFF2-40B4-BE49-F238E27FC236}">
              <a16:creationId xmlns:a16="http://schemas.microsoft.com/office/drawing/2014/main" xmlns="" id="{00000000-0008-0000-0B00-0000B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4" name="Text Box 299">
          <a:extLst>
            <a:ext uri="{FF2B5EF4-FFF2-40B4-BE49-F238E27FC236}">
              <a16:creationId xmlns:a16="http://schemas.microsoft.com/office/drawing/2014/main" xmlns="" id="{00000000-0008-0000-0B00-0000B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5" name="Text Box 300">
          <a:extLst>
            <a:ext uri="{FF2B5EF4-FFF2-40B4-BE49-F238E27FC236}">
              <a16:creationId xmlns:a16="http://schemas.microsoft.com/office/drawing/2014/main" xmlns="" id="{00000000-0008-0000-0B00-0000B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6" name="Text Box 301">
          <a:extLst>
            <a:ext uri="{FF2B5EF4-FFF2-40B4-BE49-F238E27FC236}">
              <a16:creationId xmlns:a16="http://schemas.microsoft.com/office/drawing/2014/main" xmlns="" id="{00000000-0008-0000-0B00-0000B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7" name="Text Box 302">
          <a:extLst>
            <a:ext uri="{FF2B5EF4-FFF2-40B4-BE49-F238E27FC236}">
              <a16:creationId xmlns:a16="http://schemas.microsoft.com/office/drawing/2014/main" xmlns="" id="{00000000-0008-0000-0B00-0000B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8" name="Text Box 303">
          <a:extLst>
            <a:ext uri="{FF2B5EF4-FFF2-40B4-BE49-F238E27FC236}">
              <a16:creationId xmlns:a16="http://schemas.microsoft.com/office/drawing/2014/main" xmlns="" id="{00000000-0008-0000-0B00-0000B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2999" name="Text Box 304">
          <a:extLst>
            <a:ext uri="{FF2B5EF4-FFF2-40B4-BE49-F238E27FC236}">
              <a16:creationId xmlns:a16="http://schemas.microsoft.com/office/drawing/2014/main" xmlns="" id="{00000000-0008-0000-0B00-0000B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0" name="Text Box 305">
          <a:extLst>
            <a:ext uri="{FF2B5EF4-FFF2-40B4-BE49-F238E27FC236}">
              <a16:creationId xmlns:a16="http://schemas.microsoft.com/office/drawing/2014/main" xmlns="" id="{00000000-0008-0000-0B00-0000B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1" name="Text Box 306">
          <a:extLst>
            <a:ext uri="{FF2B5EF4-FFF2-40B4-BE49-F238E27FC236}">
              <a16:creationId xmlns:a16="http://schemas.microsoft.com/office/drawing/2014/main" xmlns="" id="{00000000-0008-0000-0B00-0000B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2" name="Text Box 307">
          <a:extLst>
            <a:ext uri="{FF2B5EF4-FFF2-40B4-BE49-F238E27FC236}">
              <a16:creationId xmlns:a16="http://schemas.microsoft.com/office/drawing/2014/main" xmlns="" id="{00000000-0008-0000-0B00-0000B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3" name="Text Box 308">
          <a:extLst>
            <a:ext uri="{FF2B5EF4-FFF2-40B4-BE49-F238E27FC236}">
              <a16:creationId xmlns:a16="http://schemas.microsoft.com/office/drawing/2014/main" xmlns="" id="{00000000-0008-0000-0B00-0000B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4" name="Text Box 309">
          <a:extLst>
            <a:ext uri="{FF2B5EF4-FFF2-40B4-BE49-F238E27FC236}">
              <a16:creationId xmlns:a16="http://schemas.microsoft.com/office/drawing/2014/main" xmlns="" id="{00000000-0008-0000-0B00-0000B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5" name="Text Box 310">
          <a:extLst>
            <a:ext uri="{FF2B5EF4-FFF2-40B4-BE49-F238E27FC236}">
              <a16:creationId xmlns:a16="http://schemas.microsoft.com/office/drawing/2014/main" xmlns="" id="{00000000-0008-0000-0B00-0000B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6" name="Text Box 311">
          <a:extLst>
            <a:ext uri="{FF2B5EF4-FFF2-40B4-BE49-F238E27FC236}">
              <a16:creationId xmlns:a16="http://schemas.microsoft.com/office/drawing/2014/main" xmlns="" id="{00000000-0008-0000-0B00-0000B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7" name="Text Box 312">
          <a:extLst>
            <a:ext uri="{FF2B5EF4-FFF2-40B4-BE49-F238E27FC236}">
              <a16:creationId xmlns:a16="http://schemas.microsoft.com/office/drawing/2014/main" xmlns="" id="{00000000-0008-0000-0B00-0000B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8" name="Text Box 313">
          <a:extLst>
            <a:ext uri="{FF2B5EF4-FFF2-40B4-BE49-F238E27FC236}">
              <a16:creationId xmlns:a16="http://schemas.microsoft.com/office/drawing/2014/main" xmlns="" id="{00000000-0008-0000-0B00-0000C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09" name="Text Box 314">
          <a:extLst>
            <a:ext uri="{FF2B5EF4-FFF2-40B4-BE49-F238E27FC236}">
              <a16:creationId xmlns:a16="http://schemas.microsoft.com/office/drawing/2014/main" xmlns="" id="{00000000-0008-0000-0B00-0000C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0" name="Text Box 315">
          <a:extLst>
            <a:ext uri="{FF2B5EF4-FFF2-40B4-BE49-F238E27FC236}">
              <a16:creationId xmlns:a16="http://schemas.microsoft.com/office/drawing/2014/main" xmlns="" id="{00000000-0008-0000-0B00-0000C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1" name="Text Box 316">
          <a:extLst>
            <a:ext uri="{FF2B5EF4-FFF2-40B4-BE49-F238E27FC236}">
              <a16:creationId xmlns:a16="http://schemas.microsoft.com/office/drawing/2014/main" xmlns="" id="{00000000-0008-0000-0B00-0000C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2" name="Text Box 317">
          <a:extLst>
            <a:ext uri="{FF2B5EF4-FFF2-40B4-BE49-F238E27FC236}">
              <a16:creationId xmlns:a16="http://schemas.microsoft.com/office/drawing/2014/main" xmlns="" id="{00000000-0008-0000-0B00-0000C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3" name="Text Box 318">
          <a:extLst>
            <a:ext uri="{FF2B5EF4-FFF2-40B4-BE49-F238E27FC236}">
              <a16:creationId xmlns:a16="http://schemas.microsoft.com/office/drawing/2014/main" xmlns="" id="{00000000-0008-0000-0B00-0000C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4" name="Text Box 319">
          <a:extLst>
            <a:ext uri="{FF2B5EF4-FFF2-40B4-BE49-F238E27FC236}">
              <a16:creationId xmlns:a16="http://schemas.microsoft.com/office/drawing/2014/main" xmlns="" id="{00000000-0008-0000-0B00-0000C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5" name="Text Box 320">
          <a:extLst>
            <a:ext uri="{FF2B5EF4-FFF2-40B4-BE49-F238E27FC236}">
              <a16:creationId xmlns:a16="http://schemas.microsoft.com/office/drawing/2014/main" xmlns="" id="{00000000-0008-0000-0B00-0000C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6" name="Text Box 321">
          <a:extLst>
            <a:ext uri="{FF2B5EF4-FFF2-40B4-BE49-F238E27FC236}">
              <a16:creationId xmlns:a16="http://schemas.microsoft.com/office/drawing/2014/main" xmlns="" id="{00000000-0008-0000-0B00-0000C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7" name="Text Box 322">
          <a:extLst>
            <a:ext uri="{FF2B5EF4-FFF2-40B4-BE49-F238E27FC236}">
              <a16:creationId xmlns:a16="http://schemas.microsoft.com/office/drawing/2014/main" xmlns="" id="{00000000-0008-0000-0B00-0000C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8" name="Text Box 323">
          <a:extLst>
            <a:ext uri="{FF2B5EF4-FFF2-40B4-BE49-F238E27FC236}">
              <a16:creationId xmlns:a16="http://schemas.microsoft.com/office/drawing/2014/main" xmlns="" id="{00000000-0008-0000-0B00-0000C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19" name="Text Box 324">
          <a:extLst>
            <a:ext uri="{FF2B5EF4-FFF2-40B4-BE49-F238E27FC236}">
              <a16:creationId xmlns:a16="http://schemas.microsoft.com/office/drawing/2014/main" xmlns="" id="{00000000-0008-0000-0B00-0000C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0" name="Text Box 325">
          <a:extLst>
            <a:ext uri="{FF2B5EF4-FFF2-40B4-BE49-F238E27FC236}">
              <a16:creationId xmlns:a16="http://schemas.microsoft.com/office/drawing/2014/main" xmlns="" id="{00000000-0008-0000-0B00-0000C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1" name="Text Box 326">
          <a:extLst>
            <a:ext uri="{FF2B5EF4-FFF2-40B4-BE49-F238E27FC236}">
              <a16:creationId xmlns:a16="http://schemas.microsoft.com/office/drawing/2014/main" xmlns="" id="{00000000-0008-0000-0B00-0000C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2" name="Text Box 327">
          <a:extLst>
            <a:ext uri="{FF2B5EF4-FFF2-40B4-BE49-F238E27FC236}">
              <a16:creationId xmlns:a16="http://schemas.microsoft.com/office/drawing/2014/main" xmlns="" id="{00000000-0008-0000-0B00-0000C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3" name="Text Box 328">
          <a:extLst>
            <a:ext uri="{FF2B5EF4-FFF2-40B4-BE49-F238E27FC236}">
              <a16:creationId xmlns:a16="http://schemas.microsoft.com/office/drawing/2014/main" xmlns="" id="{00000000-0008-0000-0B00-0000C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4" name="Text Box 329">
          <a:extLst>
            <a:ext uri="{FF2B5EF4-FFF2-40B4-BE49-F238E27FC236}">
              <a16:creationId xmlns:a16="http://schemas.microsoft.com/office/drawing/2014/main" xmlns="" id="{00000000-0008-0000-0B00-0000D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5" name="Text Box 330">
          <a:extLst>
            <a:ext uri="{FF2B5EF4-FFF2-40B4-BE49-F238E27FC236}">
              <a16:creationId xmlns:a16="http://schemas.microsoft.com/office/drawing/2014/main" xmlns="" id="{00000000-0008-0000-0B00-0000D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6" name="Text Box 331">
          <a:extLst>
            <a:ext uri="{FF2B5EF4-FFF2-40B4-BE49-F238E27FC236}">
              <a16:creationId xmlns:a16="http://schemas.microsoft.com/office/drawing/2014/main" xmlns="" id="{00000000-0008-0000-0B00-0000D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7" name="Text Box 332">
          <a:extLst>
            <a:ext uri="{FF2B5EF4-FFF2-40B4-BE49-F238E27FC236}">
              <a16:creationId xmlns:a16="http://schemas.microsoft.com/office/drawing/2014/main" xmlns="" id="{00000000-0008-0000-0B00-0000D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8" name="Text Box 333">
          <a:extLst>
            <a:ext uri="{FF2B5EF4-FFF2-40B4-BE49-F238E27FC236}">
              <a16:creationId xmlns:a16="http://schemas.microsoft.com/office/drawing/2014/main" xmlns="" id="{00000000-0008-0000-0B00-0000D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29" name="Text Box 334">
          <a:extLst>
            <a:ext uri="{FF2B5EF4-FFF2-40B4-BE49-F238E27FC236}">
              <a16:creationId xmlns:a16="http://schemas.microsoft.com/office/drawing/2014/main" xmlns="" id="{00000000-0008-0000-0B00-0000D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0" name="Text Box 335">
          <a:extLst>
            <a:ext uri="{FF2B5EF4-FFF2-40B4-BE49-F238E27FC236}">
              <a16:creationId xmlns:a16="http://schemas.microsoft.com/office/drawing/2014/main" xmlns="" id="{00000000-0008-0000-0B00-0000D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1" name="Text Box 336">
          <a:extLst>
            <a:ext uri="{FF2B5EF4-FFF2-40B4-BE49-F238E27FC236}">
              <a16:creationId xmlns:a16="http://schemas.microsoft.com/office/drawing/2014/main" xmlns="" id="{00000000-0008-0000-0B00-0000D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2" name="Text Box 337">
          <a:extLst>
            <a:ext uri="{FF2B5EF4-FFF2-40B4-BE49-F238E27FC236}">
              <a16:creationId xmlns:a16="http://schemas.microsoft.com/office/drawing/2014/main" xmlns="" id="{00000000-0008-0000-0B00-0000D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3" name="Text Box 338">
          <a:extLst>
            <a:ext uri="{FF2B5EF4-FFF2-40B4-BE49-F238E27FC236}">
              <a16:creationId xmlns:a16="http://schemas.microsoft.com/office/drawing/2014/main" xmlns="" id="{00000000-0008-0000-0B00-0000D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4" name="Text Box 339">
          <a:extLst>
            <a:ext uri="{FF2B5EF4-FFF2-40B4-BE49-F238E27FC236}">
              <a16:creationId xmlns:a16="http://schemas.microsoft.com/office/drawing/2014/main" xmlns="" id="{00000000-0008-0000-0B00-0000D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5" name="Text Box 340">
          <a:extLst>
            <a:ext uri="{FF2B5EF4-FFF2-40B4-BE49-F238E27FC236}">
              <a16:creationId xmlns:a16="http://schemas.microsoft.com/office/drawing/2014/main" xmlns="" id="{00000000-0008-0000-0B00-0000D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6" name="Text Box 341">
          <a:extLst>
            <a:ext uri="{FF2B5EF4-FFF2-40B4-BE49-F238E27FC236}">
              <a16:creationId xmlns:a16="http://schemas.microsoft.com/office/drawing/2014/main" xmlns="" id="{00000000-0008-0000-0B00-0000D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7" name="Text Box 342">
          <a:extLst>
            <a:ext uri="{FF2B5EF4-FFF2-40B4-BE49-F238E27FC236}">
              <a16:creationId xmlns:a16="http://schemas.microsoft.com/office/drawing/2014/main" xmlns="" id="{00000000-0008-0000-0B00-0000D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8" name="Text Box 343">
          <a:extLst>
            <a:ext uri="{FF2B5EF4-FFF2-40B4-BE49-F238E27FC236}">
              <a16:creationId xmlns:a16="http://schemas.microsoft.com/office/drawing/2014/main" xmlns="" id="{00000000-0008-0000-0B00-0000D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39" name="Text Box 344">
          <a:extLst>
            <a:ext uri="{FF2B5EF4-FFF2-40B4-BE49-F238E27FC236}">
              <a16:creationId xmlns:a16="http://schemas.microsoft.com/office/drawing/2014/main" xmlns="" id="{00000000-0008-0000-0B00-0000D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0" name="Text Box 345">
          <a:extLst>
            <a:ext uri="{FF2B5EF4-FFF2-40B4-BE49-F238E27FC236}">
              <a16:creationId xmlns:a16="http://schemas.microsoft.com/office/drawing/2014/main" xmlns="" id="{00000000-0008-0000-0B00-0000E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1" name="Text Box 346">
          <a:extLst>
            <a:ext uri="{FF2B5EF4-FFF2-40B4-BE49-F238E27FC236}">
              <a16:creationId xmlns:a16="http://schemas.microsoft.com/office/drawing/2014/main" xmlns="" id="{00000000-0008-0000-0B00-0000E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2" name="Text Box 347">
          <a:extLst>
            <a:ext uri="{FF2B5EF4-FFF2-40B4-BE49-F238E27FC236}">
              <a16:creationId xmlns:a16="http://schemas.microsoft.com/office/drawing/2014/main" xmlns="" id="{00000000-0008-0000-0B00-0000E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3" name="Text Box 348">
          <a:extLst>
            <a:ext uri="{FF2B5EF4-FFF2-40B4-BE49-F238E27FC236}">
              <a16:creationId xmlns:a16="http://schemas.microsoft.com/office/drawing/2014/main" xmlns="" id="{00000000-0008-0000-0B00-0000E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4" name="Text Box 349">
          <a:extLst>
            <a:ext uri="{FF2B5EF4-FFF2-40B4-BE49-F238E27FC236}">
              <a16:creationId xmlns:a16="http://schemas.microsoft.com/office/drawing/2014/main" xmlns="" id="{00000000-0008-0000-0B00-0000E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5" name="Text Box 350">
          <a:extLst>
            <a:ext uri="{FF2B5EF4-FFF2-40B4-BE49-F238E27FC236}">
              <a16:creationId xmlns:a16="http://schemas.microsoft.com/office/drawing/2014/main" xmlns="" id="{00000000-0008-0000-0B00-0000E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6" name="Text Box 351">
          <a:extLst>
            <a:ext uri="{FF2B5EF4-FFF2-40B4-BE49-F238E27FC236}">
              <a16:creationId xmlns:a16="http://schemas.microsoft.com/office/drawing/2014/main" xmlns="" id="{00000000-0008-0000-0B00-0000E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7" name="Text Box 352">
          <a:extLst>
            <a:ext uri="{FF2B5EF4-FFF2-40B4-BE49-F238E27FC236}">
              <a16:creationId xmlns:a16="http://schemas.microsoft.com/office/drawing/2014/main" xmlns="" id="{00000000-0008-0000-0B00-0000E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8" name="Text Box 353">
          <a:extLst>
            <a:ext uri="{FF2B5EF4-FFF2-40B4-BE49-F238E27FC236}">
              <a16:creationId xmlns:a16="http://schemas.microsoft.com/office/drawing/2014/main" xmlns="" id="{00000000-0008-0000-0B00-0000E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49" name="Text Box 354">
          <a:extLst>
            <a:ext uri="{FF2B5EF4-FFF2-40B4-BE49-F238E27FC236}">
              <a16:creationId xmlns:a16="http://schemas.microsoft.com/office/drawing/2014/main" xmlns="" id="{00000000-0008-0000-0B00-0000E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0" name="Text Box 355">
          <a:extLst>
            <a:ext uri="{FF2B5EF4-FFF2-40B4-BE49-F238E27FC236}">
              <a16:creationId xmlns:a16="http://schemas.microsoft.com/office/drawing/2014/main" xmlns="" id="{00000000-0008-0000-0B00-0000E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1" name="Text Box 356">
          <a:extLst>
            <a:ext uri="{FF2B5EF4-FFF2-40B4-BE49-F238E27FC236}">
              <a16:creationId xmlns:a16="http://schemas.microsoft.com/office/drawing/2014/main" xmlns="" id="{00000000-0008-0000-0B00-0000E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2" name="Text Box 357">
          <a:extLst>
            <a:ext uri="{FF2B5EF4-FFF2-40B4-BE49-F238E27FC236}">
              <a16:creationId xmlns:a16="http://schemas.microsoft.com/office/drawing/2014/main" xmlns="" id="{00000000-0008-0000-0B00-0000E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3" name="Text Box 358">
          <a:extLst>
            <a:ext uri="{FF2B5EF4-FFF2-40B4-BE49-F238E27FC236}">
              <a16:creationId xmlns:a16="http://schemas.microsoft.com/office/drawing/2014/main" xmlns="" id="{00000000-0008-0000-0B00-0000E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4" name="Text Box 359">
          <a:extLst>
            <a:ext uri="{FF2B5EF4-FFF2-40B4-BE49-F238E27FC236}">
              <a16:creationId xmlns:a16="http://schemas.microsoft.com/office/drawing/2014/main" xmlns="" id="{00000000-0008-0000-0B00-0000E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5" name="Text Box 360">
          <a:extLst>
            <a:ext uri="{FF2B5EF4-FFF2-40B4-BE49-F238E27FC236}">
              <a16:creationId xmlns:a16="http://schemas.microsoft.com/office/drawing/2014/main" xmlns="" id="{00000000-0008-0000-0B00-0000E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6" name="Text Box 361">
          <a:extLst>
            <a:ext uri="{FF2B5EF4-FFF2-40B4-BE49-F238E27FC236}">
              <a16:creationId xmlns:a16="http://schemas.microsoft.com/office/drawing/2014/main" xmlns="" id="{00000000-0008-0000-0B00-0000F0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7" name="Text Box 362">
          <a:extLst>
            <a:ext uri="{FF2B5EF4-FFF2-40B4-BE49-F238E27FC236}">
              <a16:creationId xmlns:a16="http://schemas.microsoft.com/office/drawing/2014/main" xmlns="" id="{00000000-0008-0000-0B00-0000F1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8" name="Text Box 363">
          <a:extLst>
            <a:ext uri="{FF2B5EF4-FFF2-40B4-BE49-F238E27FC236}">
              <a16:creationId xmlns:a16="http://schemas.microsoft.com/office/drawing/2014/main" xmlns="" id="{00000000-0008-0000-0B00-0000F2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59" name="Text Box 364">
          <a:extLst>
            <a:ext uri="{FF2B5EF4-FFF2-40B4-BE49-F238E27FC236}">
              <a16:creationId xmlns:a16="http://schemas.microsoft.com/office/drawing/2014/main" xmlns="" id="{00000000-0008-0000-0B00-0000F3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0" name="Text Box 365">
          <a:extLst>
            <a:ext uri="{FF2B5EF4-FFF2-40B4-BE49-F238E27FC236}">
              <a16:creationId xmlns:a16="http://schemas.microsoft.com/office/drawing/2014/main" xmlns="" id="{00000000-0008-0000-0B00-0000F4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1" name="Text Box 366">
          <a:extLst>
            <a:ext uri="{FF2B5EF4-FFF2-40B4-BE49-F238E27FC236}">
              <a16:creationId xmlns:a16="http://schemas.microsoft.com/office/drawing/2014/main" xmlns="" id="{00000000-0008-0000-0B00-0000F5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2" name="Text Box 367">
          <a:extLst>
            <a:ext uri="{FF2B5EF4-FFF2-40B4-BE49-F238E27FC236}">
              <a16:creationId xmlns:a16="http://schemas.microsoft.com/office/drawing/2014/main" xmlns="" id="{00000000-0008-0000-0B00-0000F6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3" name="Text Box 368">
          <a:extLst>
            <a:ext uri="{FF2B5EF4-FFF2-40B4-BE49-F238E27FC236}">
              <a16:creationId xmlns:a16="http://schemas.microsoft.com/office/drawing/2014/main" xmlns="" id="{00000000-0008-0000-0B00-0000F7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4" name="Text Box 369">
          <a:extLst>
            <a:ext uri="{FF2B5EF4-FFF2-40B4-BE49-F238E27FC236}">
              <a16:creationId xmlns:a16="http://schemas.microsoft.com/office/drawing/2014/main" xmlns="" id="{00000000-0008-0000-0B00-0000F8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5" name="Text Box 370">
          <a:extLst>
            <a:ext uri="{FF2B5EF4-FFF2-40B4-BE49-F238E27FC236}">
              <a16:creationId xmlns:a16="http://schemas.microsoft.com/office/drawing/2014/main" xmlns="" id="{00000000-0008-0000-0B00-0000F9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6" name="Text Box 371">
          <a:extLst>
            <a:ext uri="{FF2B5EF4-FFF2-40B4-BE49-F238E27FC236}">
              <a16:creationId xmlns:a16="http://schemas.microsoft.com/office/drawing/2014/main" xmlns="" id="{00000000-0008-0000-0B00-0000FA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7" name="Text Box 372">
          <a:extLst>
            <a:ext uri="{FF2B5EF4-FFF2-40B4-BE49-F238E27FC236}">
              <a16:creationId xmlns:a16="http://schemas.microsoft.com/office/drawing/2014/main" xmlns="" id="{00000000-0008-0000-0B00-0000FB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8" name="Text Box 373">
          <a:extLst>
            <a:ext uri="{FF2B5EF4-FFF2-40B4-BE49-F238E27FC236}">
              <a16:creationId xmlns:a16="http://schemas.microsoft.com/office/drawing/2014/main" xmlns="" id="{00000000-0008-0000-0B00-0000FC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69" name="Text Box 374">
          <a:extLst>
            <a:ext uri="{FF2B5EF4-FFF2-40B4-BE49-F238E27FC236}">
              <a16:creationId xmlns:a16="http://schemas.microsoft.com/office/drawing/2014/main" xmlns="" id="{00000000-0008-0000-0B00-0000FD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0" name="Text Box 375">
          <a:extLst>
            <a:ext uri="{FF2B5EF4-FFF2-40B4-BE49-F238E27FC236}">
              <a16:creationId xmlns:a16="http://schemas.microsoft.com/office/drawing/2014/main" xmlns="" id="{00000000-0008-0000-0B00-0000FE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1" name="Text Box 376">
          <a:extLst>
            <a:ext uri="{FF2B5EF4-FFF2-40B4-BE49-F238E27FC236}">
              <a16:creationId xmlns:a16="http://schemas.microsoft.com/office/drawing/2014/main" xmlns="" id="{00000000-0008-0000-0B00-0000FF0B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2" name="Text Box 377">
          <a:extLst>
            <a:ext uri="{FF2B5EF4-FFF2-40B4-BE49-F238E27FC236}">
              <a16:creationId xmlns:a16="http://schemas.microsoft.com/office/drawing/2014/main" xmlns="" id="{00000000-0008-0000-0B00-00000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3" name="Text Box 378">
          <a:extLst>
            <a:ext uri="{FF2B5EF4-FFF2-40B4-BE49-F238E27FC236}">
              <a16:creationId xmlns:a16="http://schemas.microsoft.com/office/drawing/2014/main" xmlns="" id="{00000000-0008-0000-0B00-00000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4" name="Text Box 379">
          <a:extLst>
            <a:ext uri="{FF2B5EF4-FFF2-40B4-BE49-F238E27FC236}">
              <a16:creationId xmlns:a16="http://schemas.microsoft.com/office/drawing/2014/main" xmlns="" id="{00000000-0008-0000-0B00-00000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5" name="Text Box 380">
          <a:extLst>
            <a:ext uri="{FF2B5EF4-FFF2-40B4-BE49-F238E27FC236}">
              <a16:creationId xmlns:a16="http://schemas.microsoft.com/office/drawing/2014/main" xmlns="" id="{00000000-0008-0000-0B00-00000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6" name="Text Box 381">
          <a:extLst>
            <a:ext uri="{FF2B5EF4-FFF2-40B4-BE49-F238E27FC236}">
              <a16:creationId xmlns:a16="http://schemas.microsoft.com/office/drawing/2014/main" xmlns="" id="{00000000-0008-0000-0B00-00000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7" name="Text Box 382">
          <a:extLst>
            <a:ext uri="{FF2B5EF4-FFF2-40B4-BE49-F238E27FC236}">
              <a16:creationId xmlns:a16="http://schemas.microsoft.com/office/drawing/2014/main" xmlns="" id="{00000000-0008-0000-0B00-00000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8" name="Text Box 383">
          <a:extLst>
            <a:ext uri="{FF2B5EF4-FFF2-40B4-BE49-F238E27FC236}">
              <a16:creationId xmlns:a16="http://schemas.microsoft.com/office/drawing/2014/main" xmlns="" id="{00000000-0008-0000-0B00-00000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79" name="Text Box 384">
          <a:extLst>
            <a:ext uri="{FF2B5EF4-FFF2-40B4-BE49-F238E27FC236}">
              <a16:creationId xmlns:a16="http://schemas.microsoft.com/office/drawing/2014/main" xmlns="" id="{00000000-0008-0000-0B00-00000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0" name="Text Box 385">
          <a:extLst>
            <a:ext uri="{FF2B5EF4-FFF2-40B4-BE49-F238E27FC236}">
              <a16:creationId xmlns:a16="http://schemas.microsoft.com/office/drawing/2014/main" xmlns="" id="{00000000-0008-0000-0B00-00000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1" name="Text Box 386">
          <a:extLst>
            <a:ext uri="{FF2B5EF4-FFF2-40B4-BE49-F238E27FC236}">
              <a16:creationId xmlns:a16="http://schemas.microsoft.com/office/drawing/2014/main" xmlns="" id="{00000000-0008-0000-0B00-00000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2" name="Text Box 387">
          <a:extLst>
            <a:ext uri="{FF2B5EF4-FFF2-40B4-BE49-F238E27FC236}">
              <a16:creationId xmlns:a16="http://schemas.microsoft.com/office/drawing/2014/main" xmlns="" id="{00000000-0008-0000-0B00-00000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3" name="Text Box 388">
          <a:extLst>
            <a:ext uri="{FF2B5EF4-FFF2-40B4-BE49-F238E27FC236}">
              <a16:creationId xmlns:a16="http://schemas.microsoft.com/office/drawing/2014/main" xmlns="" id="{00000000-0008-0000-0B00-00000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4" name="Text Box 389">
          <a:extLst>
            <a:ext uri="{FF2B5EF4-FFF2-40B4-BE49-F238E27FC236}">
              <a16:creationId xmlns:a16="http://schemas.microsoft.com/office/drawing/2014/main" xmlns="" id="{00000000-0008-0000-0B00-00000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5" name="Text Box 390">
          <a:extLst>
            <a:ext uri="{FF2B5EF4-FFF2-40B4-BE49-F238E27FC236}">
              <a16:creationId xmlns:a16="http://schemas.microsoft.com/office/drawing/2014/main" xmlns="" id="{00000000-0008-0000-0B00-00000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6" name="Text Box 391">
          <a:extLst>
            <a:ext uri="{FF2B5EF4-FFF2-40B4-BE49-F238E27FC236}">
              <a16:creationId xmlns:a16="http://schemas.microsoft.com/office/drawing/2014/main" xmlns="" id="{00000000-0008-0000-0B00-00000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7" name="Text Box 392">
          <a:extLst>
            <a:ext uri="{FF2B5EF4-FFF2-40B4-BE49-F238E27FC236}">
              <a16:creationId xmlns:a16="http://schemas.microsoft.com/office/drawing/2014/main" xmlns="" id="{00000000-0008-0000-0B00-00000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8" name="Text Box 393">
          <a:extLst>
            <a:ext uri="{FF2B5EF4-FFF2-40B4-BE49-F238E27FC236}">
              <a16:creationId xmlns:a16="http://schemas.microsoft.com/office/drawing/2014/main" xmlns="" id="{00000000-0008-0000-0B00-00001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89" name="Text Box 394">
          <a:extLst>
            <a:ext uri="{FF2B5EF4-FFF2-40B4-BE49-F238E27FC236}">
              <a16:creationId xmlns:a16="http://schemas.microsoft.com/office/drawing/2014/main" xmlns="" id="{00000000-0008-0000-0B00-00001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0" name="Text Box 395">
          <a:extLst>
            <a:ext uri="{FF2B5EF4-FFF2-40B4-BE49-F238E27FC236}">
              <a16:creationId xmlns:a16="http://schemas.microsoft.com/office/drawing/2014/main" xmlns="" id="{00000000-0008-0000-0B00-00001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1" name="Text Box 396">
          <a:extLst>
            <a:ext uri="{FF2B5EF4-FFF2-40B4-BE49-F238E27FC236}">
              <a16:creationId xmlns:a16="http://schemas.microsoft.com/office/drawing/2014/main" xmlns="" id="{00000000-0008-0000-0B00-00001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2" name="Text Box 397">
          <a:extLst>
            <a:ext uri="{FF2B5EF4-FFF2-40B4-BE49-F238E27FC236}">
              <a16:creationId xmlns:a16="http://schemas.microsoft.com/office/drawing/2014/main" xmlns="" id="{00000000-0008-0000-0B00-00001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3" name="Text Box 398">
          <a:extLst>
            <a:ext uri="{FF2B5EF4-FFF2-40B4-BE49-F238E27FC236}">
              <a16:creationId xmlns:a16="http://schemas.microsoft.com/office/drawing/2014/main" xmlns="" id="{00000000-0008-0000-0B00-00001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4" name="Text Box 399">
          <a:extLst>
            <a:ext uri="{FF2B5EF4-FFF2-40B4-BE49-F238E27FC236}">
              <a16:creationId xmlns:a16="http://schemas.microsoft.com/office/drawing/2014/main" xmlns="" id="{00000000-0008-0000-0B00-00001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5" name="Text Box 400">
          <a:extLst>
            <a:ext uri="{FF2B5EF4-FFF2-40B4-BE49-F238E27FC236}">
              <a16:creationId xmlns:a16="http://schemas.microsoft.com/office/drawing/2014/main" xmlns="" id="{00000000-0008-0000-0B00-00001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6" name="Text Box 401">
          <a:extLst>
            <a:ext uri="{FF2B5EF4-FFF2-40B4-BE49-F238E27FC236}">
              <a16:creationId xmlns:a16="http://schemas.microsoft.com/office/drawing/2014/main" xmlns="" id="{00000000-0008-0000-0B00-00001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7" name="Text Box 402">
          <a:extLst>
            <a:ext uri="{FF2B5EF4-FFF2-40B4-BE49-F238E27FC236}">
              <a16:creationId xmlns:a16="http://schemas.microsoft.com/office/drawing/2014/main" xmlns="" id="{00000000-0008-0000-0B00-00001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8" name="Text Box 403">
          <a:extLst>
            <a:ext uri="{FF2B5EF4-FFF2-40B4-BE49-F238E27FC236}">
              <a16:creationId xmlns:a16="http://schemas.microsoft.com/office/drawing/2014/main" xmlns="" id="{00000000-0008-0000-0B00-00001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099" name="Text Box 404">
          <a:extLst>
            <a:ext uri="{FF2B5EF4-FFF2-40B4-BE49-F238E27FC236}">
              <a16:creationId xmlns:a16="http://schemas.microsoft.com/office/drawing/2014/main" xmlns="" id="{00000000-0008-0000-0B00-00001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0" name="Text Box 405">
          <a:extLst>
            <a:ext uri="{FF2B5EF4-FFF2-40B4-BE49-F238E27FC236}">
              <a16:creationId xmlns:a16="http://schemas.microsoft.com/office/drawing/2014/main" xmlns="" id="{00000000-0008-0000-0B00-00001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1" name="Text Box 406">
          <a:extLst>
            <a:ext uri="{FF2B5EF4-FFF2-40B4-BE49-F238E27FC236}">
              <a16:creationId xmlns:a16="http://schemas.microsoft.com/office/drawing/2014/main" xmlns="" id="{00000000-0008-0000-0B00-00001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2" name="Text Box 407">
          <a:extLst>
            <a:ext uri="{FF2B5EF4-FFF2-40B4-BE49-F238E27FC236}">
              <a16:creationId xmlns:a16="http://schemas.microsoft.com/office/drawing/2014/main" xmlns="" id="{00000000-0008-0000-0B00-00001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3" name="Text Box 408">
          <a:extLst>
            <a:ext uri="{FF2B5EF4-FFF2-40B4-BE49-F238E27FC236}">
              <a16:creationId xmlns:a16="http://schemas.microsoft.com/office/drawing/2014/main" xmlns="" id="{00000000-0008-0000-0B00-00001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4" name="Text Box 409">
          <a:extLst>
            <a:ext uri="{FF2B5EF4-FFF2-40B4-BE49-F238E27FC236}">
              <a16:creationId xmlns:a16="http://schemas.microsoft.com/office/drawing/2014/main" xmlns="" id="{00000000-0008-0000-0B00-00002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5" name="Text Box 410">
          <a:extLst>
            <a:ext uri="{FF2B5EF4-FFF2-40B4-BE49-F238E27FC236}">
              <a16:creationId xmlns:a16="http://schemas.microsoft.com/office/drawing/2014/main" xmlns="" id="{00000000-0008-0000-0B00-00002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6" name="Text Box 411">
          <a:extLst>
            <a:ext uri="{FF2B5EF4-FFF2-40B4-BE49-F238E27FC236}">
              <a16:creationId xmlns:a16="http://schemas.microsoft.com/office/drawing/2014/main" xmlns="" id="{00000000-0008-0000-0B00-00002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7" name="Text Box 412">
          <a:extLst>
            <a:ext uri="{FF2B5EF4-FFF2-40B4-BE49-F238E27FC236}">
              <a16:creationId xmlns:a16="http://schemas.microsoft.com/office/drawing/2014/main" xmlns="" id="{00000000-0008-0000-0B00-00002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8" name="Text Box 413">
          <a:extLst>
            <a:ext uri="{FF2B5EF4-FFF2-40B4-BE49-F238E27FC236}">
              <a16:creationId xmlns:a16="http://schemas.microsoft.com/office/drawing/2014/main" xmlns="" id="{00000000-0008-0000-0B00-00002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09" name="Text Box 414">
          <a:extLst>
            <a:ext uri="{FF2B5EF4-FFF2-40B4-BE49-F238E27FC236}">
              <a16:creationId xmlns:a16="http://schemas.microsoft.com/office/drawing/2014/main" xmlns="" id="{00000000-0008-0000-0B00-00002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0" name="Text Box 415">
          <a:extLst>
            <a:ext uri="{FF2B5EF4-FFF2-40B4-BE49-F238E27FC236}">
              <a16:creationId xmlns:a16="http://schemas.microsoft.com/office/drawing/2014/main" xmlns="" id="{00000000-0008-0000-0B00-00002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1" name="Text Box 416">
          <a:extLst>
            <a:ext uri="{FF2B5EF4-FFF2-40B4-BE49-F238E27FC236}">
              <a16:creationId xmlns:a16="http://schemas.microsoft.com/office/drawing/2014/main" xmlns="" id="{00000000-0008-0000-0B00-00002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2" name="Text Box 417">
          <a:extLst>
            <a:ext uri="{FF2B5EF4-FFF2-40B4-BE49-F238E27FC236}">
              <a16:creationId xmlns:a16="http://schemas.microsoft.com/office/drawing/2014/main" xmlns="" id="{00000000-0008-0000-0B00-00002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3" name="Text Box 418">
          <a:extLst>
            <a:ext uri="{FF2B5EF4-FFF2-40B4-BE49-F238E27FC236}">
              <a16:creationId xmlns:a16="http://schemas.microsoft.com/office/drawing/2014/main" xmlns="" id="{00000000-0008-0000-0B00-00002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4" name="Text Box 419">
          <a:extLst>
            <a:ext uri="{FF2B5EF4-FFF2-40B4-BE49-F238E27FC236}">
              <a16:creationId xmlns:a16="http://schemas.microsoft.com/office/drawing/2014/main" xmlns="" id="{00000000-0008-0000-0B00-00002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5" name="Text Box 420">
          <a:extLst>
            <a:ext uri="{FF2B5EF4-FFF2-40B4-BE49-F238E27FC236}">
              <a16:creationId xmlns:a16="http://schemas.microsoft.com/office/drawing/2014/main" xmlns="" id="{00000000-0008-0000-0B00-00002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6" name="Text Box 421">
          <a:extLst>
            <a:ext uri="{FF2B5EF4-FFF2-40B4-BE49-F238E27FC236}">
              <a16:creationId xmlns:a16="http://schemas.microsoft.com/office/drawing/2014/main" xmlns="" id="{00000000-0008-0000-0B00-00002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7" name="Text Box 422">
          <a:extLst>
            <a:ext uri="{FF2B5EF4-FFF2-40B4-BE49-F238E27FC236}">
              <a16:creationId xmlns:a16="http://schemas.microsoft.com/office/drawing/2014/main" xmlns="" id="{00000000-0008-0000-0B00-00002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8" name="Text Box 423">
          <a:extLst>
            <a:ext uri="{FF2B5EF4-FFF2-40B4-BE49-F238E27FC236}">
              <a16:creationId xmlns:a16="http://schemas.microsoft.com/office/drawing/2014/main" xmlns="" id="{00000000-0008-0000-0B00-00002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19" name="Text Box 424">
          <a:extLst>
            <a:ext uri="{FF2B5EF4-FFF2-40B4-BE49-F238E27FC236}">
              <a16:creationId xmlns:a16="http://schemas.microsoft.com/office/drawing/2014/main" xmlns="" id="{00000000-0008-0000-0B00-00002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0" name="Text Box 425">
          <a:extLst>
            <a:ext uri="{FF2B5EF4-FFF2-40B4-BE49-F238E27FC236}">
              <a16:creationId xmlns:a16="http://schemas.microsoft.com/office/drawing/2014/main" xmlns="" id="{00000000-0008-0000-0B00-00003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1" name="Text Box 426">
          <a:extLst>
            <a:ext uri="{FF2B5EF4-FFF2-40B4-BE49-F238E27FC236}">
              <a16:creationId xmlns:a16="http://schemas.microsoft.com/office/drawing/2014/main" xmlns="" id="{00000000-0008-0000-0B00-00003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2" name="Text Box 427">
          <a:extLst>
            <a:ext uri="{FF2B5EF4-FFF2-40B4-BE49-F238E27FC236}">
              <a16:creationId xmlns:a16="http://schemas.microsoft.com/office/drawing/2014/main" xmlns="" id="{00000000-0008-0000-0B00-00003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3" name="Text Box 428">
          <a:extLst>
            <a:ext uri="{FF2B5EF4-FFF2-40B4-BE49-F238E27FC236}">
              <a16:creationId xmlns:a16="http://schemas.microsoft.com/office/drawing/2014/main" xmlns="" id="{00000000-0008-0000-0B00-00003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4" name="Text Box 429">
          <a:extLst>
            <a:ext uri="{FF2B5EF4-FFF2-40B4-BE49-F238E27FC236}">
              <a16:creationId xmlns:a16="http://schemas.microsoft.com/office/drawing/2014/main" xmlns="" id="{00000000-0008-0000-0B00-00003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5" name="Text Box 430">
          <a:extLst>
            <a:ext uri="{FF2B5EF4-FFF2-40B4-BE49-F238E27FC236}">
              <a16:creationId xmlns:a16="http://schemas.microsoft.com/office/drawing/2014/main" xmlns="" id="{00000000-0008-0000-0B00-00003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6" name="Text Box 431">
          <a:extLst>
            <a:ext uri="{FF2B5EF4-FFF2-40B4-BE49-F238E27FC236}">
              <a16:creationId xmlns:a16="http://schemas.microsoft.com/office/drawing/2014/main" xmlns="" id="{00000000-0008-0000-0B00-00003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7" name="Text Box 432">
          <a:extLst>
            <a:ext uri="{FF2B5EF4-FFF2-40B4-BE49-F238E27FC236}">
              <a16:creationId xmlns:a16="http://schemas.microsoft.com/office/drawing/2014/main" xmlns="" id="{00000000-0008-0000-0B00-00003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8" name="Text Box 433">
          <a:extLst>
            <a:ext uri="{FF2B5EF4-FFF2-40B4-BE49-F238E27FC236}">
              <a16:creationId xmlns:a16="http://schemas.microsoft.com/office/drawing/2014/main" xmlns="" id="{00000000-0008-0000-0B00-00003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29" name="Text Box 434">
          <a:extLst>
            <a:ext uri="{FF2B5EF4-FFF2-40B4-BE49-F238E27FC236}">
              <a16:creationId xmlns:a16="http://schemas.microsoft.com/office/drawing/2014/main" xmlns="" id="{00000000-0008-0000-0B00-00003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0" name="Text Box 435">
          <a:extLst>
            <a:ext uri="{FF2B5EF4-FFF2-40B4-BE49-F238E27FC236}">
              <a16:creationId xmlns:a16="http://schemas.microsoft.com/office/drawing/2014/main" xmlns="" id="{00000000-0008-0000-0B00-00003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1" name="Text Box 436">
          <a:extLst>
            <a:ext uri="{FF2B5EF4-FFF2-40B4-BE49-F238E27FC236}">
              <a16:creationId xmlns:a16="http://schemas.microsoft.com/office/drawing/2014/main" xmlns="" id="{00000000-0008-0000-0B00-00003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2" name="Text Box 437">
          <a:extLst>
            <a:ext uri="{FF2B5EF4-FFF2-40B4-BE49-F238E27FC236}">
              <a16:creationId xmlns:a16="http://schemas.microsoft.com/office/drawing/2014/main" xmlns="" id="{00000000-0008-0000-0B00-00003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3" name="Text Box 438">
          <a:extLst>
            <a:ext uri="{FF2B5EF4-FFF2-40B4-BE49-F238E27FC236}">
              <a16:creationId xmlns:a16="http://schemas.microsoft.com/office/drawing/2014/main" xmlns="" id="{00000000-0008-0000-0B00-00003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4" name="Text Box 439">
          <a:extLst>
            <a:ext uri="{FF2B5EF4-FFF2-40B4-BE49-F238E27FC236}">
              <a16:creationId xmlns:a16="http://schemas.microsoft.com/office/drawing/2014/main" xmlns="" id="{00000000-0008-0000-0B00-00003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5" name="Text Box 440">
          <a:extLst>
            <a:ext uri="{FF2B5EF4-FFF2-40B4-BE49-F238E27FC236}">
              <a16:creationId xmlns:a16="http://schemas.microsoft.com/office/drawing/2014/main" xmlns="" id="{00000000-0008-0000-0B00-00003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6" name="Text Box 441">
          <a:extLst>
            <a:ext uri="{FF2B5EF4-FFF2-40B4-BE49-F238E27FC236}">
              <a16:creationId xmlns:a16="http://schemas.microsoft.com/office/drawing/2014/main" xmlns="" id="{00000000-0008-0000-0B00-00004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7" name="Text Box 442">
          <a:extLst>
            <a:ext uri="{FF2B5EF4-FFF2-40B4-BE49-F238E27FC236}">
              <a16:creationId xmlns:a16="http://schemas.microsoft.com/office/drawing/2014/main" xmlns="" id="{00000000-0008-0000-0B00-00004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8" name="Text Box 443">
          <a:extLst>
            <a:ext uri="{FF2B5EF4-FFF2-40B4-BE49-F238E27FC236}">
              <a16:creationId xmlns:a16="http://schemas.microsoft.com/office/drawing/2014/main" xmlns="" id="{00000000-0008-0000-0B00-00004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39" name="Text Box 444">
          <a:extLst>
            <a:ext uri="{FF2B5EF4-FFF2-40B4-BE49-F238E27FC236}">
              <a16:creationId xmlns:a16="http://schemas.microsoft.com/office/drawing/2014/main" xmlns="" id="{00000000-0008-0000-0B00-00004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0" name="Text Box 445">
          <a:extLst>
            <a:ext uri="{FF2B5EF4-FFF2-40B4-BE49-F238E27FC236}">
              <a16:creationId xmlns:a16="http://schemas.microsoft.com/office/drawing/2014/main" xmlns="" id="{00000000-0008-0000-0B00-00004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1" name="Text Box 446">
          <a:extLst>
            <a:ext uri="{FF2B5EF4-FFF2-40B4-BE49-F238E27FC236}">
              <a16:creationId xmlns:a16="http://schemas.microsoft.com/office/drawing/2014/main" xmlns="" id="{00000000-0008-0000-0B00-00004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2" name="Text Box 447">
          <a:extLst>
            <a:ext uri="{FF2B5EF4-FFF2-40B4-BE49-F238E27FC236}">
              <a16:creationId xmlns:a16="http://schemas.microsoft.com/office/drawing/2014/main" xmlns="" id="{00000000-0008-0000-0B00-00004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3" name="Text Box 448">
          <a:extLst>
            <a:ext uri="{FF2B5EF4-FFF2-40B4-BE49-F238E27FC236}">
              <a16:creationId xmlns:a16="http://schemas.microsoft.com/office/drawing/2014/main" xmlns="" id="{00000000-0008-0000-0B00-00004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4" name="Text Box 449">
          <a:extLst>
            <a:ext uri="{FF2B5EF4-FFF2-40B4-BE49-F238E27FC236}">
              <a16:creationId xmlns:a16="http://schemas.microsoft.com/office/drawing/2014/main" xmlns="" id="{00000000-0008-0000-0B00-00004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5" name="Text Box 450">
          <a:extLst>
            <a:ext uri="{FF2B5EF4-FFF2-40B4-BE49-F238E27FC236}">
              <a16:creationId xmlns:a16="http://schemas.microsoft.com/office/drawing/2014/main" xmlns="" id="{00000000-0008-0000-0B00-00004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6" name="Text Box 451">
          <a:extLst>
            <a:ext uri="{FF2B5EF4-FFF2-40B4-BE49-F238E27FC236}">
              <a16:creationId xmlns:a16="http://schemas.microsoft.com/office/drawing/2014/main" xmlns="" id="{00000000-0008-0000-0B00-00004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7" name="Text Box 452">
          <a:extLst>
            <a:ext uri="{FF2B5EF4-FFF2-40B4-BE49-F238E27FC236}">
              <a16:creationId xmlns:a16="http://schemas.microsoft.com/office/drawing/2014/main" xmlns="" id="{00000000-0008-0000-0B00-00004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8" name="Text Box 453">
          <a:extLst>
            <a:ext uri="{FF2B5EF4-FFF2-40B4-BE49-F238E27FC236}">
              <a16:creationId xmlns:a16="http://schemas.microsoft.com/office/drawing/2014/main" xmlns="" id="{00000000-0008-0000-0B00-00004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49" name="Text Box 454">
          <a:extLst>
            <a:ext uri="{FF2B5EF4-FFF2-40B4-BE49-F238E27FC236}">
              <a16:creationId xmlns:a16="http://schemas.microsoft.com/office/drawing/2014/main" xmlns="" id="{00000000-0008-0000-0B00-00004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0" name="Text Box 455">
          <a:extLst>
            <a:ext uri="{FF2B5EF4-FFF2-40B4-BE49-F238E27FC236}">
              <a16:creationId xmlns:a16="http://schemas.microsoft.com/office/drawing/2014/main" xmlns="" id="{00000000-0008-0000-0B00-00004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1" name="Text Box 456">
          <a:extLst>
            <a:ext uri="{FF2B5EF4-FFF2-40B4-BE49-F238E27FC236}">
              <a16:creationId xmlns:a16="http://schemas.microsoft.com/office/drawing/2014/main" xmlns="" id="{00000000-0008-0000-0B00-00004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2" name="Text Box 457">
          <a:extLst>
            <a:ext uri="{FF2B5EF4-FFF2-40B4-BE49-F238E27FC236}">
              <a16:creationId xmlns:a16="http://schemas.microsoft.com/office/drawing/2014/main" xmlns="" id="{00000000-0008-0000-0B00-00005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3" name="Text Box 458">
          <a:extLst>
            <a:ext uri="{FF2B5EF4-FFF2-40B4-BE49-F238E27FC236}">
              <a16:creationId xmlns:a16="http://schemas.microsoft.com/office/drawing/2014/main" xmlns="" id="{00000000-0008-0000-0B00-00005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4" name="Text Box 459">
          <a:extLst>
            <a:ext uri="{FF2B5EF4-FFF2-40B4-BE49-F238E27FC236}">
              <a16:creationId xmlns:a16="http://schemas.microsoft.com/office/drawing/2014/main" xmlns="" id="{00000000-0008-0000-0B00-00005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5" name="Text Box 460">
          <a:extLst>
            <a:ext uri="{FF2B5EF4-FFF2-40B4-BE49-F238E27FC236}">
              <a16:creationId xmlns:a16="http://schemas.microsoft.com/office/drawing/2014/main" xmlns="" id="{00000000-0008-0000-0B00-00005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6" name="Text Box 461">
          <a:extLst>
            <a:ext uri="{FF2B5EF4-FFF2-40B4-BE49-F238E27FC236}">
              <a16:creationId xmlns:a16="http://schemas.microsoft.com/office/drawing/2014/main" xmlns="" id="{00000000-0008-0000-0B00-00005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7" name="Text Box 462">
          <a:extLst>
            <a:ext uri="{FF2B5EF4-FFF2-40B4-BE49-F238E27FC236}">
              <a16:creationId xmlns:a16="http://schemas.microsoft.com/office/drawing/2014/main" xmlns="" id="{00000000-0008-0000-0B00-00005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8" name="Text Box 463">
          <a:extLst>
            <a:ext uri="{FF2B5EF4-FFF2-40B4-BE49-F238E27FC236}">
              <a16:creationId xmlns:a16="http://schemas.microsoft.com/office/drawing/2014/main" xmlns="" id="{00000000-0008-0000-0B00-00005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59" name="Text Box 464">
          <a:extLst>
            <a:ext uri="{FF2B5EF4-FFF2-40B4-BE49-F238E27FC236}">
              <a16:creationId xmlns:a16="http://schemas.microsoft.com/office/drawing/2014/main" xmlns="" id="{00000000-0008-0000-0B00-00005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0" name="Text Box 465">
          <a:extLst>
            <a:ext uri="{FF2B5EF4-FFF2-40B4-BE49-F238E27FC236}">
              <a16:creationId xmlns:a16="http://schemas.microsoft.com/office/drawing/2014/main" xmlns="" id="{00000000-0008-0000-0B00-00005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1" name="Text Box 466">
          <a:extLst>
            <a:ext uri="{FF2B5EF4-FFF2-40B4-BE49-F238E27FC236}">
              <a16:creationId xmlns:a16="http://schemas.microsoft.com/office/drawing/2014/main" xmlns="" id="{00000000-0008-0000-0B00-00005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2" name="Text Box 467">
          <a:extLst>
            <a:ext uri="{FF2B5EF4-FFF2-40B4-BE49-F238E27FC236}">
              <a16:creationId xmlns:a16="http://schemas.microsoft.com/office/drawing/2014/main" xmlns="" id="{00000000-0008-0000-0B00-00005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3" name="Text Box 468">
          <a:extLst>
            <a:ext uri="{FF2B5EF4-FFF2-40B4-BE49-F238E27FC236}">
              <a16:creationId xmlns:a16="http://schemas.microsoft.com/office/drawing/2014/main" xmlns="" id="{00000000-0008-0000-0B00-00005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4" name="Text Box 469">
          <a:extLst>
            <a:ext uri="{FF2B5EF4-FFF2-40B4-BE49-F238E27FC236}">
              <a16:creationId xmlns:a16="http://schemas.microsoft.com/office/drawing/2014/main" xmlns="" id="{00000000-0008-0000-0B00-00005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5" name="Text Box 470">
          <a:extLst>
            <a:ext uri="{FF2B5EF4-FFF2-40B4-BE49-F238E27FC236}">
              <a16:creationId xmlns:a16="http://schemas.microsoft.com/office/drawing/2014/main" xmlns="" id="{00000000-0008-0000-0B00-00005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6" name="Text Box 471">
          <a:extLst>
            <a:ext uri="{FF2B5EF4-FFF2-40B4-BE49-F238E27FC236}">
              <a16:creationId xmlns:a16="http://schemas.microsoft.com/office/drawing/2014/main" xmlns="" id="{00000000-0008-0000-0B00-00005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7" name="Text Box 472">
          <a:extLst>
            <a:ext uri="{FF2B5EF4-FFF2-40B4-BE49-F238E27FC236}">
              <a16:creationId xmlns:a16="http://schemas.microsoft.com/office/drawing/2014/main" xmlns="" id="{00000000-0008-0000-0B00-00005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8" name="Text Box 473">
          <a:extLst>
            <a:ext uri="{FF2B5EF4-FFF2-40B4-BE49-F238E27FC236}">
              <a16:creationId xmlns:a16="http://schemas.microsoft.com/office/drawing/2014/main" xmlns="" id="{00000000-0008-0000-0B00-00006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69" name="Text Box 474">
          <a:extLst>
            <a:ext uri="{FF2B5EF4-FFF2-40B4-BE49-F238E27FC236}">
              <a16:creationId xmlns:a16="http://schemas.microsoft.com/office/drawing/2014/main" xmlns="" id="{00000000-0008-0000-0B00-00006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0" name="Text Box 475">
          <a:extLst>
            <a:ext uri="{FF2B5EF4-FFF2-40B4-BE49-F238E27FC236}">
              <a16:creationId xmlns:a16="http://schemas.microsoft.com/office/drawing/2014/main" xmlns="" id="{00000000-0008-0000-0B00-00006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1" name="Text Box 476">
          <a:extLst>
            <a:ext uri="{FF2B5EF4-FFF2-40B4-BE49-F238E27FC236}">
              <a16:creationId xmlns:a16="http://schemas.microsoft.com/office/drawing/2014/main" xmlns="" id="{00000000-0008-0000-0B00-00006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2" name="Text Box 477">
          <a:extLst>
            <a:ext uri="{FF2B5EF4-FFF2-40B4-BE49-F238E27FC236}">
              <a16:creationId xmlns:a16="http://schemas.microsoft.com/office/drawing/2014/main" xmlns="" id="{00000000-0008-0000-0B00-00006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3" name="Text Box 478">
          <a:extLst>
            <a:ext uri="{FF2B5EF4-FFF2-40B4-BE49-F238E27FC236}">
              <a16:creationId xmlns:a16="http://schemas.microsoft.com/office/drawing/2014/main" xmlns="" id="{00000000-0008-0000-0B00-00006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4" name="Text Box 479">
          <a:extLst>
            <a:ext uri="{FF2B5EF4-FFF2-40B4-BE49-F238E27FC236}">
              <a16:creationId xmlns:a16="http://schemas.microsoft.com/office/drawing/2014/main" xmlns="" id="{00000000-0008-0000-0B00-00006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5" name="Text Box 480">
          <a:extLst>
            <a:ext uri="{FF2B5EF4-FFF2-40B4-BE49-F238E27FC236}">
              <a16:creationId xmlns:a16="http://schemas.microsoft.com/office/drawing/2014/main" xmlns="" id="{00000000-0008-0000-0B00-00006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6" name="Text Box 481">
          <a:extLst>
            <a:ext uri="{FF2B5EF4-FFF2-40B4-BE49-F238E27FC236}">
              <a16:creationId xmlns:a16="http://schemas.microsoft.com/office/drawing/2014/main" xmlns="" id="{00000000-0008-0000-0B00-00006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7" name="Text Box 482">
          <a:extLst>
            <a:ext uri="{FF2B5EF4-FFF2-40B4-BE49-F238E27FC236}">
              <a16:creationId xmlns:a16="http://schemas.microsoft.com/office/drawing/2014/main" xmlns="" id="{00000000-0008-0000-0B00-00006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8" name="Text Box 483">
          <a:extLst>
            <a:ext uri="{FF2B5EF4-FFF2-40B4-BE49-F238E27FC236}">
              <a16:creationId xmlns:a16="http://schemas.microsoft.com/office/drawing/2014/main" xmlns="" id="{00000000-0008-0000-0B00-00006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79" name="Text Box 484">
          <a:extLst>
            <a:ext uri="{FF2B5EF4-FFF2-40B4-BE49-F238E27FC236}">
              <a16:creationId xmlns:a16="http://schemas.microsoft.com/office/drawing/2014/main" xmlns="" id="{00000000-0008-0000-0B00-00006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0" name="Text Box 485">
          <a:extLst>
            <a:ext uri="{FF2B5EF4-FFF2-40B4-BE49-F238E27FC236}">
              <a16:creationId xmlns:a16="http://schemas.microsoft.com/office/drawing/2014/main" xmlns="" id="{00000000-0008-0000-0B00-00006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1" name="Text Box 486">
          <a:extLst>
            <a:ext uri="{FF2B5EF4-FFF2-40B4-BE49-F238E27FC236}">
              <a16:creationId xmlns:a16="http://schemas.microsoft.com/office/drawing/2014/main" xmlns="" id="{00000000-0008-0000-0B00-00006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2" name="Text Box 487">
          <a:extLst>
            <a:ext uri="{FF2B5EF4-FFF2-40B4-BE49-F238E27FC236}">
              <a16:creationId xmlns:a16="http://schemas.microsoft.com/office/drawing/2014/main" xmlns="" id="{00000000-0008-0000-0B00-00006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3" name="Text Box 488">
          <a:extLst>
            <a:ext uri="{FF2B5EF4-FFF2-40B4-BE49-F238E27FC236}">
              <a16:creationId xmlns:a16="http://schemas.microsoft.com/office/drawing/2014/main" xmlns="" id="{00000000-0008-0000-0B00-00006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4" name="Text Box 489">
          <a:extLst>
            <a:ext uri="{FF2B5EF4-FFF2-40B4-BE49-F238E27FC236}">
              <a16:creationId xmlns:a16="http://schemas.microsoft.com/office/drawing/2014/main" xmlns="" id="{00000000-0008-0000-0B00-00007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5" name="Text Box 490">
          <a:extLst>
            <a:ext uri="{FF2B5EF4-FFF2-40B4-BE49-F238E27FC236}">
              <a16:creationId xmlns:a16="http://schemas.microsoft.com/office/drawing/2014/main" xmlns="" id="{00000000-0008-0000-0B00-00007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6" name="Text Box 491">
          <a:extLst>
            <a:ext uri="{FF2B5EF4-FFF2-40B4-BE49-F238E27FC236}">
              <a16:creationId xmlns:a16="http://schemas.microsoft.com/office/drawing/2014/main" xmlns="" id="{00000000-0008-0000-0B00-00007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7" name="Text Box 492">
          <a:extLst>
            <a:ext uri="{FF2B5EF4-FFF2-40B4-BE49-F238E27FC236}">
              <a16:creationId xmlns:a16="http://schemas.microsoft.com/office/drawing/2014/main" xmlns="" id="{00000000-0008-0000-0B00-00007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8" name="Text Box 493">
          <a:extLst>
            <a:ext uri="{FF2B5EF4-FFF2-40B4-BE49-F238E27FC236}">
              <a16:creationId xmlns:a16="http://schemas.microsoft.com/office/drawing/2014/main" xmlns="" id="{00000000-0008-0000-0B00-00007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89" name="Text Box 494">
          <a:extLst>
            <a:ext uri="{FF2B5EF4-FFF2-40B4-BE49-F238E27FC236}">
              <a16:creationId xmlns:a16="http://schemas.microsoft.com/office/drawing/2014/main" xmlns="" id="{00000000-0008-0000-0B00-00007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0" name="Text Box 495">
          <a:extLst>
            <a:ext uri="{FF2B5EF4-FFF2-40B4-BE49-F238E27FC236}">
              <a16:creationId xmlns:a16="http://schemas.microsoft.com/office/drawing/2014/main" xmlns="" id="{00000000-0008-0000-0B00-00007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1" name="Text Box 496">
          <a:extLst>
            <a:ext uri="{FF2B5EF4-FFF2-40B4-BE49-F238E27FC236}">
              <a16:creationId xmlns:a16="http://schemas.microsoft.com/office/drawing/2014/main" xmlns="" id="{00000000-0008-0000-0B00-00007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2" name="Text Box 497">
          <a:extLst>
            <a:ext uri="{FF2B5EF4-FFF2-40B4-BE49-F238E27FC236}">
              <a16:creationId xmlns:a16="http://schemas.microsoft.com/office/drawing/2014/main" xmlns="" id="{00000000-0008-0000-0B00-00007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3" name="Text Box 498">
          <a:extLst>
            <a:ext uri="{FF2B5EF4-FFF2-40B4-BE49-F238E27FC236}">
              <a16:creationId xmlns:a16="http://schemas.microsoft.com/office/drawing/2014/main" xmlns="" id="{00000000-0008-0000-0B00-00007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4" name="Text Box 499">
          <a:extLst>
            <a:ext uri="{FF2B5EF4-FFF2-40B4-BE49-F238E27FC236}">
              <a16:creationId xmlns:a16="http://schemas.microsoft.com/office/drawing/2014/main" xmlns="" id="{00000000-0008-0000-0B00-00007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5" name="Text Box 500">
          <a:extLst>
            <a:ext uri="{FF2B5EF4-FFF2-40B4-BE49-F238E27FC236}">
              <a16:creationId xmlns:a16="http://schemas.microsoft.com/office/drawing/2014/main" xmlns="" id="{00000000-0008-0000-0B00-00007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6" name="Text Box 501">
          <a:extLst>
            <a:ext uri="{FF2B5EF4-FFF2-40B4-BE49-F238E27FC236}">
              <a16:creationId xmlns:a16="http://schemas.microsoft.com/office/drawing/2014/main" xmlns="" id="{00000000-0008-0000-0B00-00007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7" name="Text Box 502">
          <a:extLst>
            <a:ext uri="{FF2B5EF4-FFF2-40B4-BE49-F238E27FC236}">
              <a16:creationId xmlns:a16="http://schemas.microsoft.com/office/drawing/2014/main" xmlns="" id="{00000000-0008-0000-0B00-00007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8" name="Text Box 503">
          <a:extLst>
            <a:ext uri="{FF2B5EF4-FFF2-40B4-BE49-F238E27FC236}">
              <a16:creationId xmlns:a16="http://schemas.microsoft.com/office/drawing/2014/main" xmlns="" id="{00000000-0008-0000-0B00-00007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199" name="Text Box 504">
          <a:extLst>
            <a:ext uri="{FF2B5EF4-FFF2-40B4-BE49-F238E27FC236}">
              <a16:creationId xmlns:a16="http://schemas.microsoft.com/office/drawing/2014/main" xmlns="" id="{00000000-0008-0000-0B00-00007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0" name="Text Box 505">
          <a:extLst>
            <a:ext uri="{FF2B5EF4-FFF2-40B4-BE49-F238E27FC236}">
              <a16:creationId xmlns:a16="http://schemas.microsoft.com/office/drawing/2014/main" xmlns="" id="{00000000-0008-0000-0B00-00008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1" name="Text Box 506">
          <a:extLst>
            <a:ext uri="{FF2B5EF4-FFF2-40B4-BE49-F238E27FC236}">
              <a16:creationId xmlns:a16="http://schemas.microsoft.com/office/drawing/2014/main" xmlns="" id="{00000000-0008-0000-0B00-00008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2" name="Text Box 507">
          <a:extLst>
            <a:ext uri="{FF2B5EF4-FFF2-40B4-BE49-F238E27FC236}">
              <a16:creationId xmlns:a16="http://schemas.microsoft.com/office/drawing/2014/main" xmlns="" id="{00000000-0008-0000-0B00-00008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3" name="Text Box 508">
          <a:extLst>
            <a:ext uri="{FF2B5EF4-FFF2-40B4-BE49-F238E27FC236}">
              <a16:creationId xmlns:a16="http://schemas.microsoft.com/office/drawing/2014/main" xmlns="" id="{00000000-0008-0000-0B00-00008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4" name="Text Box 509">
          <a:extLst>
            <a:ext uri="{FF2B5EF4-FFF2-40B4-BE49-F238E27FC236}">
              <a16:creationId xmlns:a16="http://schemas.microsoft.com/office/drawing/2014/main" xmlns="" id="{00000000-0008-0000-0B00-00008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5" name="Text Box 510">
          <a:extLst>
            <a:ext uri="{FF2B5EF4-FFF2-40B4-BE49-F238E27FC236}">
              <a16:creationId xmlns:a16="http://schemas.microsoft.com/office/drawing/2014/main" xmlns="" id="{00000000-0008-0000-0B00-00008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6" name="Text Box 511">
          <a:extLst>
            <a:ext uri="{FF2B5EF4-FFF2-40B4-BE49-F238E27FC236}">
              <a16:creationId xmlns:a16="http://schemas.microsoft.com/office/drawing/2014/main" xmlns="" id="{00000000-0008-0000-0B00-00008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7" name="Text Box 512">
          <a:extLst>
            <a:ext uri="{FF2B5EF4-FFF2-40B4-BE49-F238E27FC236}">
              <a16:creationId xmlns:a16="http://schemas.microsoft.com/office/drawing/2014/main" xmlns="" id="{00000000-0008-0000-0B00-00008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8" name="Text Box 513">
          <a:extLst>
            <a:ext uri="{FF2B5EF4-FFF2-40B4-BE49-F238E27FC236}">
              <a16:creationId xmlns:a16="http://schemas.microsoft.com/office/drawing/2014/main" xmlns="" id="{00000000-0008-0000-0B00-00008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09" name="Text Box 514">
          <a:extLst>
            <a:ext uri="{FF2B5EF4-FFF2-40B4-BE49-F238E27FC236}">
              <a16:creationId xmlns:a16="http://schemas.microsoft.com/office/drawing/2014/main" xmlns="" id="{00000000-0008-0000-0B00-00008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0" name="Text Box 515">
          <a:extLst>
            <a:ext uri="{FF2B5EF4-FFF2-40B4-BE49-F238E27FC236}">
              <a16:creationId xmlns:a16="http://schemas.microsoft.com/office/drawing/2014/main" xmlns="" id="{00000000-0008-0000-0B00-00008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1" name="Text Box 516">
          <a:extLst>
            <a:ext uri="{FF2B5EF4-FFF2-40B4-BE49-F238E27FC236}">
              <a16:creationId xmlns:a16="http://schemas.microsoft.com/office/drawing/2014/main" xmlns="" id="{00000000-0008-0000-0B00-00008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2" name="Text Box 517">
          <a:extLst>
            <a:ext uri="{FF2B5EF4-FFF2-40B4-BE49-F238E27FC236}">
              <a16:creationId xmlns:a16="http://schemas.microsoft.com/office/drawing/2014/main" xmlns="" id="{00000000-0008-0000-0B00-00008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3" name="Text Box 518">
          <a:extLst>
            <a:ext uri="{FF2B5EF4-FFF2-40B4-BE49-F238E27FC236}">
              <a16:creationId xmlns:a16="http://schemas.microsoft.com/office/drawing/2014/main" xmlns="" id="{00000000-0008-0000-0B00-00008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4" name="Text Box 519">
          <a:extLst>
            <a:ext uri="{FF2B5EF4-FFF2-40B4-BE49-F238E27FC236}">
              <a16:creationId xmlns:a16="http://schemas.microsoft.com/office/drawing/2014/main" xmlns="" id="{00000000-0008-0000-0B00-00008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5" name="Text Box 520">
          <a:extLst>
            <a:ext uri="{FF2B5EF4-FFF2-40B4-BE49-F238E27FC236}">
              <a16:creationId xmlns:a16="http://schemas.microsoft.com/office/drawing/2014/main" xmlns="" id="{00000000-0008-0000-0B00-00008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6" name="Text Box 521">
          <a:extLst>
            <a:ext uri="{FF2B5EF4-FFF2-40B4-BE49-F238E27FC236}">
              <a16:creationId xmlns:a16="http://schemas.microsoft.com/office/drawing/2014/main" xmlns="" id="{00000000-0008-0000-0B00-00009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7" name="Text Box 522">
          <a:extLst>
            <a:ext uri="{FF2B5EF4-FFF2-40B4-BE49-F238E27FC236}">
              <a16:creationId xmlns:a16="http://schemas.microsoft.com/office/drawing/2014/main" xmlns="" id="{00000000-0008-0000-0B00-00009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8" name="Text Box 523">
          <a:extLst>
            <a:ext uri="{FF2B5EF4-FFF2-40B4-BE49-F238E27FC236}">
              <a16:creationId xmlns:a16="http://schemas.microsoft.com/office/drawing/2014/main" xmlns="" id="{00000000-0008-0000-0B00-00009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19" name="Text Box 524">
          <a:extLst>
            <a:ext uri="{FF2B5EF4-FFF2-40B4-BE49-F238E27FC236}">
              <a16:creationId xmlns:a16="http://schemas.microsoft.com/office/drawing/2014/main" xmlns="" id="{00000000-0008-0000-0B00-00009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0" name="Text Box 525">
          <a:extLst>
            <a:ext uri="{FF2B5EF4-FFF2-40B4-BE49-F238E27FC236}">
              <a16:creationId xmlns:a16="http://schemas.microsoft.com/office/drawing/2014/main" xmlns="" id="{00000000-0008-0000-0B00-00009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1" name="Text Box 526">
          <a:extLst>
            <a:ext uri="{FF2B5EF4-FFF2-40B4-BE49-F238E27FC236}">
              <a16:creationId xmlns:a16="http://schemas.microsoft.com/office/drawing/2014/main" xmlns="" id="{00000000-0008-0000-0B00-00009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2" name="Text Box 527">
          <a:extLst>
            <a:ext uri="{FF2B5EF4-FFF2-40B4-BE49-F238E27FC236}">
              <a16:creationId xmlns:a16="http://schemas.microsoft.com/office/drawing/2014/main" xmlns="" id="{00000000-0008-0000-0B00-00009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3" name="Text Box 528">
          <a:extLst>
            <a:ext uri="{FF2B5EF4-FFF2-40B4-BE49-F238E27FC236}">
              <a16:creationId xmlns:a16="http://schemas.microsoft.com/office/drawing/2014/main" xmlns="" id="{00000000-0008-0000-0B00-00009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4" name="Text Box 529">
          <a:extLst>
            <a:ext uri="{FF2B5EF4-FFF2-40B4-BE49-F238E27FC236}">
              <a16:creationId xmlns:a16="http://schemas.microsoft.com/office/drawing/2014/main" xmlns="" id="{00000000-0008-0000-0B00-00009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5" name="Text Box 530">
          <a:extLst>
            <a:ext uri="{FF2B5EF4-FFF2-40B4-BE49-F238E27FC236}">
              <a16:creationId xmlns:a16="http://schemas.microsoft.com/office/drawing/2014/main" xmlns="" id="{00000000-0008-0000-0B00-00009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6" name="Text Box 531">
          <a:extLst>
            <a:ext uri="{FF2B5EF4-FFF2-40B4-BE49-F238E27FC236}">
              <a16:creationId xmlns:a16="http://schemas.microsoft.com/office/drawing/2014/main" xmlns="" id="{00000000-0008-0000-0B00-00009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7" name="Text Box 532">
          <a:extLst>
            <a:ext uri="{FF2B5EF4-FFF2-40B4-BE49-F238E27FC236}">
              <a16:creationId xmlns:a16="http://schemas.microsoft.com/office/drawing/2014/main" xmlns="" id="{00000000-0008-0000-0B00-00009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8" name="Text Box 533">
          <a:extLst>
            <a:ext uri="{FF2B5EF4-FFF2-40B4-BE49-F238E27FC236}">
              <a16:creationId xmlns:a16="http://schemas.microsoft.com/office/drawing/2014/main" xmlns="" id="{00000000-0008-0000-0B00-00009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29" name="Text Box 534">
          <a:extLst>
            <a:ext uri="{FF2B5EF4-FFF2-40B4-BE49-F238E27FC236}">
              <a16:creationId xmlns:a16="http://schemas.microsoft.com/office/drawing/2014/main" xmlns="" id="{00000000-0008-0000-0B00-00009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0" name="Text Box 535">
          <a:extLst>
            <a:ext uri="{FF2B5EF4-FFF2-40B4-BE49-F238E27FC236}">
              <a16:creationId xmlns:a16="http://schemas.microsoft.com/office/drawing/2014/main" xmlns="" id="{00000000-0008-0000-0B00-00009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1" name="Text Box 536">
          <a:extLst>
            <a:ext uri="{FF2B5EF4-FFF2-40B4-BE49-F238E27FC236}">
              <a16:creationId xmlns:a16="http://schemas.microsoft.com/office/drawing/2014/main" xmlns="" id="{00000000-0008-0000-0B00-00009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2" name="Text Box 537">
          <a:extLst>
            <a:ext uri="{FF2B5EF4-FFF2-40B4-BE49-F238E27FC236}">
              <a16:creationId xmlns:a16="http://schemas.microsoft.com/office/drawing/2014/main" xmlns="" id="{00000000-0008-0000-0B00-0000A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3" name="Text Box 538">
          <a:extLst>
            <a:ext uri="{FF2B5EF4-FFF2-40B4-BE49-F238E27FC236}">
              <a16:creationId xmlns:a16="http://schemas.microsoft.com/office/drawing/2014/main" xmlns="" id="{00000000-0008-0000-0B00-0000A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4" name="Text Box 539">
          <a:extLst>
            <a:ext uri="{FF2B5EF4-FFF2-40B4-BE49-F238E27FC236}">
              <a16:creationId xmlns:a16="http://schemas.microsoft.com/office/drawing/2014/main" xmlns="" id="{00000000-0008-0000-0B00-0000A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5" name="Text Box 540">
          <a:extLst>
            <a:ext uri="{FF2B5EF4-FFF2-40B4-BE49-F238E27FC236}">
              <a16:creationId xmlns:a16="http://schemas.microsoft.com/office/drawing/2014/main" xmlns="" id="{00000000-0008-0000-0B00-0000A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6" name="Text Box 541">
          <a:extLst>
            <a:ext uri="{FF2B5EF4-FFF2-40B4-BE49-F238E27FC236}">
              <a16:creationId xmlns:a16="http://schemas.microsoft.com/office/drawing/2014/main" xmlns="" id="{00000000-0008-0000-0B00-0000A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7" name="Text Box 542">
          <a:extLst>
            <a:ext uri="{FF2B5EF4-FFF2-40B4-BE49-F238E27FC236}">
              <a16:creationId xmlns:a16="http://schemas.microsoft.com/office/drawing/2014/main" xmlns="" id="{00000000-0008-0000-0B00-0000A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8" name="Text Box 543">
          <a:extLst>
            <a:ext uri="{FF2B5EF4-FFF2-40B4-BE49-F238E27FC236}">
              <a16:creationId xmlns:a16="http://schemas.microsoft.com/office/drawing/2014/main" xmlns="" id="{00000000-0008-0000-0B00-0000A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39" name="Text Box 544">
          <a:extLst>
            <a:ext uri="{FF2B5EF4-FFF2-40B4-BE49-F238E27FC236}">
              <a16:creationId xmlns:a16="http://schemas.microsoft.com/office/drawing/2014/main" xmlns="" id="{00000000-0008-0000-0B00-0000A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0" name="Text Box 545">
          <a:extLst>
            <a:ext uri="{FF2B5EF4-FFF2-40B4-BE49-F238E27FC236}">
              <a16:creationId xmlns:a16="http://schemas.microsoft.com/office/drawing/2014/main" xmlns="" id="{00000000-0008-0000-0B00-0000A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1" name="Text Box 546">
          <a:extLst>
            <a:ext uri="{FF2B5EF4-FFF2-40B4-BE49-F238E27FC236}">
              <a16:creationId xmlns:a16="http://schemas.microsoft.com/office/drawing/2014/main" xmlns="" id="{00000000-0008-0000-0B00-0000A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2" name="Text Box 547">
          <a:extLst>
            <a:ext uri="{FF2B5EF4-FFF2-40B4-BE49-F238E27FC236}">
              <a16:creationId xmlns:a16="http://schemas.microsoft.com/office/drawing/2014/main" xmlns="" id="{00000000-0008-0000-0B00-0000A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3" name="Text Box 548">
          <a:extLst>
            <a:ext uri="{FF2B5EF4-FFF2-40B4-BE49-F238E27FC236}">
              <a16:creationId xmlns:a16="http://schemas.microsoft.com/office/drawing/2014/main" xmlns="" id="{00000000-0008-0000-0B00-0000A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4" name="Text Box 549">
          <a:extLst>
            <a:ext uri="{FF2B5EF4-FFF2-40B4-BE49-F238E27FC236}">
              <a16:creationId xmlns:a16="http://schemas.microsoft.com/office/drawing/2014/main" xmlns="" id="{00000000-0008-0000-0B00-0000A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5" name="Text Box 550">
          <a:extLst>
            <a:ext uri="{FF2B5EF4-FFF2-40B4-BE49-F238E27FC236}">
              <a16:creationId xmlns:a16="http://schemas.microsoft.com/office/drawing/2014/main" xmlns="" id="{00000000-0008-0000-0B00-0000A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6" name="Text Box 551">
          <a:extLst>
            <a:ext uri="{FF2B5EF4-FFF2-40B4-BE49-F238E27FC236}">
              <a16:creationId xmlns:a16="http://schemas.microsoft.com/office/drawing/2014/main" xmlns="" id="{00000000-0008-0000-0B00-0000A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7" name="Text Box 552">
          <a:extLst>
            <a:ext uri="{FF2B5EF4-FFF2-40B4-BE49-F238E27FC236}">
              <a16:creationId xmlns:a16="http://schemas.microsoft.com/office/drawing/2014/main" xmlns="" id="{00000000-0008-0000-0B00-0000A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8" name="Text Box 553">
          <a:extLst>
            <a:ext uri="{FF2B5EF4-FFF2-40B4-BE49-F238E27FC236}">
              <a16:creationId xmlns:a16="http://schemas.microsoft.com/office/drawing/2014/main" xmlns="" id="{00000000-0008-0000-0B00-0000B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49" name="Text Box 554">
          <a:extLst>
            <a:ext uri="{FF2B5EF4-FFF2-40B4-BE49-F238E27FC236}">
              <a16:creationId xmlns:a16="http://schemas.microsoft.com/office/drawing/2014/main" xmlns="" id="{00000000-0008-0000-0B00-0000B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0" name="Text Box 555">
          <a:extLst>
            <a:ext uri="{FF2B5EF4-FFF2-40B4-BE49-F238E27FC236}">
              <a16:creationId xmlns:a16="http://schemas.microsoft.com/office/drawing/2014/main" xmlns="" id="{00000000-0008-0000-0B00-0000B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1" name="Text Box 556">
          <a:extLst>
            <a:ext uri="{FF2B5EF4-FFF2-40B4-BE49-F238E27FC236}">
              <a16:creationId xmlns:a16="http://schemas.microsoft.com/office/drawing/2014/main" xmlns="" id="{00000000-0008-0000-0B00-0000B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2" name="Text Box 557">
          <a:extLst>
            <a:ext uri="{FF2B5EF4-FFF2-40B4-BE49-F238E27FC236}">
              <a16:creationId xmlns:a16="http://schemas.microsoft.com/office/drawing/2014/main" xmlns="" id="{00000000-0008-0000-0B00-0000B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3" name="Text Box 558">
          <a:extLst>
            <a:ext uri="{FF2B5EF4-FFF2-40B4-BE49-F238E27FC236}">
              <a16:creationId xmlns:a16="http://schemas.microsoft.com/office/drawing/2014/main" xmlns="" id="{00000000-0008-0000-0B00-0000B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4" name="Text Box 559">
          <a:extLst>
            <a:ext uri="{FF2B5EF4-FFF2-40B4-BE49-F238E27FC236}">
              <a16:creationId xmlns:a16="http://schemas.microsoft.com/office/drawing/2014/main" xmlns="" id="{00000000-0008-0000-0B00-0000B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5" name="Text Box 560">
          <a:extLst>
            <a:ext uri="{FF2B5EF4-FFF2-40B4-BE49-F238E27FC236}">
              <a16:creationId xmlns:a16="http://schemas.microsoft.com/office/drawing/2014/main" xmlns="" id="{00000000-0008-0000-0B00-0000B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6" name="Text Box 561">
          <a:extLst>
            <a:ext uri="{FF2B5EF4-FFF2-40B4-BE49-F238E27FC236}">
              <a16:creationId xmlns:a16="http://schemas.microsoft.com/office/drawing/2014/main" xmlns="" id="{00000000-0008-0000-0B00-0000B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7" name="Text Box 562">
          <a:extLst>
            <a:ext uri="{FF2B5EF4-FFF2-40B4-BE49-F238E27FC236}">
              <a16:creationId xmlns:a16="http://schemas.microsoft.com/office/drawing/2014/main" xmlns="" id="{00000000-0008-0000-0B00-0000B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8" name="Text Box 563">
          <a:extLst>
            <a:ext uri="{FF2B5EF4-FFF2-40B4-BE49-F238E27FC236}">
              <a16:creationId xmlns:a16="http://schemas.microsoft.com/office/drawing/2014/main" xmlns="" id="{00000000-0008-0000-0B00-0000B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59" name="Text Box 564">
          <a:extLst>
            <a:ext uri="{FF2B5EF4-FFF2-40B4-BE49-F238E27FC236}">
              <a16:creationId xmlns:a16="http://schemas.microsoft.com/office/drawing/2014/main" xmlns="" id="{00000000-0008-0000-0B00-0000B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0" name="Text Box 565">
          <a:extLst>
            <a:ext uri="{FF2B5EF4-FFF2-40B4-BE49-F238E27FC236}">
              <a16:creationId xmlns:a16="http://schemas.microsoft.com/office/drawing/2014/main" xmlns="" id="{00000000-0008-0000-0B00-0000B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1" name="Text Box 566">
          <a:extLst>
            <a:ext uri="{FF2B5EF4-FFF2-40B4-BE49-F238E27FC236}">
              <a16:creationId xmlns:a16="http://schemas.microsoft.com/office/drawing/2014/main" xmlns="" id="{00000000-0008-0000-0B00-0000B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2" name="Text Box 567">
          <a:extLst>
            <a:ext uri="{FF2B5EF4-FFF2-40B4-BE49-F238E27FC236}">
              <a16:creationId xmlns:a16="http://schemas.microsoft.com/office/drawing/2014/main" xmlns="" id="{00000000-0008-0000-0B00-0000B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3" name="Text Box 568">
          <a:extLst>
            <a:ext uri="{FF2B5EF4-FFF2-40B4-BE49-F238E27FC236}">
              <a16:creationId xmlns:a16="http://schemas.microsoft.com/office/drawing/2014/main" xmlns="" id="{00000000-0008-0000-0B00-0000B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4" name="Text Box 569">
          <a:extLst>
            <a:ext uri="{FF2B5EF4-FFF2-40B4-BE49-F238E27FC236}">
              <a16:creationId xmlns:a16="http://schemas.microsoft.com/office/drawing/2014/main" xmlns="" id="{00000000-0008-0000-0B00-0000C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5" name="Text Box 570">
          <a:extLst>
            <a:ext uri="{FF2B5EF4-FFF2-40B4-BE49-F238E27FC236}">
              <a16:creationId xmlns:a16="http://schemas.microsoft.com/office/drawing/2014/main" xmlns="" id="{00000000-0008-0000-0B00-0000C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6" name="Text Box 571">
          <a:extLst>
            <a:ext uri="{FF2B5EF4-FFF2-40B4-BE49-F238E27FC236}">
              <a16:creationId xmlns:a16="http://schemas.microsoft.com/office/drawing/2014/main" xmlns="" id="{00000000-0008-0000-0B00-0000C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7" name="Text Box 572">
          <a:extLst>
            <a:ext uri="{FF2B5EF4-FFF2-40B4-BE49-F238E27FC236}">
              <a16:creationId xmlns:a16="http://schemas.microsoft.com/office/drawing/2014/main" xmlns="" id="{00000000-0008-0000-0B00-0000C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8" name="Text Box 573">
          <a:extLst>
            <a:ext uri="{FF2B5EF4-FFF2-40B4-BE49-F238E27FC236}">
              <a16:creationId xmlns:a16="http://schemas.microsoft.com/office/drawing/2014/main" xmlns="" id="{00000000-0008-0000-0B00-0000C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69" name="Text Box 574">
          <a:extLst>
            <a:ext uri="{FF2B5EF4-FFF2-40B4-BE49-F238E27FC236}">
              <a16:creationId xmlns:a16="http://schemas.microsoft.com/office/drawing/2014/main" xmlns="" id="{00000000-0008-0000-0B00-0000C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0" name="Text Box 575">
          <a:extLst>
            <a:ext uri="{FF2B5EF4-FFF2-40B4-BE49-F238E27FC236}">
              <a16:creationId xmlns:a16="http://schemas.microsoft.com/office/drawing/2014/main" xmlns="" id="{00000000-0008-0000-0B00-0000C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1" name="Text Box 576">
          <a:extLst>
            <a:ext uri="{FF2B5EF4-FFF2-40B4-BE49-F238E27FC236}">
              <a16:creationId xmlns:a16="http://schemas.microsoft.com/office/drawing/2014/main" xmlns="" id="{00000000-0008-0000-0B00-0000C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2" name="Text Box 577">
          <a:extLst>
            <a:ext uri="{FF2B5EF4-FFF2-40B4-BE49-F238E27FC236}">
              <a16:creationId xmlns:a16="http://schemas.microsoft.com/office/drawing/2014/main" xmlns="" id="{00000000-0008-0000-0B00-0000C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3" name="Text Box 578">
          <a:extLst>
            <a:ext uri="{FF2B5EF4-FFF2-40B4-BE49-F238E27FC236}">
              <a16:creationId xmlns:a16="http://schemas.microsoft.com/office/drawing/2014/main" xmlns="" id="{00000000-0008-0000-0B00-0000C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4" name="Text Box 579">
          <a:extLst>
            <a:ext uri="{FF2B5EF4-FFF2-40B4-BE49-F238E27FC236}">
              <a16:creationId xmlns:a16="http://schemas.microsoft.com/office/drawing/2014/main" xmlns="" id="{00000000-0008-0000-0B00-0000C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5" name="Text Box 580">
          <a:extLst>
            <a:ext uri="{FF2B5EF4-FFF2-40B4-BE49-F238E27FC236}">
              <a16:creationId xmlns:a16="http://schemas.microsoft.com/office/drawing/2014/main" xmlns="" id="{00000000-0008-0000-0B00-0000C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6" name="Text Box 581">
          <a:extLst>
            <a:ext uri="{FF2B5EF4-FFF2-40B4-BE49-F238E27FC236}">
              <a16:creationId xmlns:a16="http://schemas.microsoft.com/office/drawing/2014/main" xmlns="" id="{00000000-0008-0000-0B00-0000C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7" name="Text Box 582">
          <a:extLst>
            <a:ext uri="{FF2B5EF4-FFF2-40B4-BE49-F238E27FC236}">
              <a16:creationId xmlns:a16="http://schemas.microsoft.com/office/drawing/2014/main" xmlns="" id="{00000000-0008-0000-0B00-0000C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8" name="Text Box 583">
          <a:extLst>
            <a:ext uri="{FF2B5EF4-FFF2-40B4-BE49-F238E27FC236}">
              <a16:creationId xmlns:a16="http://schemas.microsoft.com/office/drawing/2014/main" xmlns="" id="{00000000-0008-0000-0B00-0000C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79" name="Text Box 584">
          <a:extLst>
            <a:ext uri="{FF2B5EF4-FFF2-40B4-BE49-F238E27FC236}">
              <a16:creationId xmlns:a16="http://schemas.microsoft.com/office/drawing/2014/main" xmlns="" id="{00000000-0008-0000-0B00-0000C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0" name="Text Box 585">
          <a:extLst>
            <a:ext uri="{FF2B5EF4-FFF2-40B4-BE49-F238E27FC236}">
              <a16:creationId xmlns:a16="http://schemas.microsoft.com/office/drawing/2014/main" xmlns="" id="{00000000-0008-0000-0B00-0000D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1" name="Text Box 586">
          <a:extLst>
            <a:ext uri="{FF2B5EF4-FFF2-40B4-BE49-F238E27FC236}">
              <a16:creationId xmlns:a16="http://schemas.microsoft.com/office/drawing/2014/main" xmlns="" id="{00000000-0008-0000-0B00-0000D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2" name="Text Box 587">
          <a:extLst>
            <a:ext uri="{FF2B5EF4-FFF2-40B4-BE49-F238E27FC236}">
              <a16:creationId xmlns:a16="http://schemas.microsoft.com/office/drawing/2014/main" xmlns="" id="{00000000-0008-0000-0B00-0000D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3" name="Text Box 588">
          <a:extLst>
            <a:ext uri="{FF2B5EF4-FFF2-40B4-BE49-F238E27FC236}">
              <a16:creationId xmlns:a16="http://schemas.microsoft.com/office/drawing/2014/main" xmlns="" id="{00000000-0008-0000-0B00-0000D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4" name="Text Box 589">
          <a:extLst>
            <a:ext uri="{FF2B5EF4-FFF2-40B4-BE49-F238E27FC236}">
              <a16:creationId xmlns:a16="http://schemas.microsoft.com/office/drawing/2014/main" xmlns="" id="{00000000-0008-0000-0B00-0000D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5" name="Text Box 590">
          <a:extLst>
            <a:ext uri="{FF2B5EF4-FFF2-40B4-BE49-F238E27FC236}">
              <a16:creationId xmlns:a16="http://schemas.microsoft.com/office/drawing/2014/main" xmlns="" id="{00000000-0008-0000-0B00-0000D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6" name="Text Box 591">
          <a:extLst>
            <a:ext uri="{FF2B5EF4-FFF2-40B4-BE49-F238E27FC236}">
              <a16:creationId xmlns:a16="http://schemas.microsoft.com/office/drawing/2014/main" xmlns="" id="{00000000-0008-0000-0B00-0000D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7" name="Text Box 592">
          <a:extLst>
            <a:ext uri="{FF2B5EF4-FFF2-40B4-BE49-F238E27FC236}">
              <a16:creationId xmlns:a16="http://schemas.microsoft.com/office/drawing/2014/main" xmlns="" id="{00000000-0008-0000-0B00-0000D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8" name="Text Box 593">
          <a:extLst>
            <a:ext uri="{FF2B5EF4-FFF2-40B4-BE49-F238E27FC236}">
              <a16:creationId xmlns:a16="http://schemas.microsoft.com/office/drawing/2014/main" xmlns="" id="{00000000-0008-0000-0B00-0000D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89" name="Text Box 594">
          <a:extLst>
            <a:ext uri="{FF2B5EF4-FFF2-40B4-BE49-F238E27FC236}">
              <a16:creationId xmlns:a16="http://schemas.microsoft.com/office/drawing/2014/main" xmlns="" id="{00000000-0008-0000-0B00-0000D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0" name="Text Box 595">
          <a:extLst>
            <a:ext uri="{FF2B5EF4-FFF2-40B4-BE49-F238E27FC236}">
              <a16:creationId xmlns:a16="http://schemas.microsoft.com/office/drawing/2014/main" xmlns="" id="{00000000-0008-0000-0B00-0000D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1" name="Text Box 596">
          <a:extLst>
            <a:ext uri="{FF2B5EF4-FFF2-40B4-BE49-F238E27FC236}">
              <a16:creationId xmlns:a16="http://schemas.microsoft.com/office/drawing/2014/main" xmlns="" id="{00000000-0008-0000-0B00-0000D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2" name="Text Box 597">
          <a:extLst>
            <a:ext uri="{FF2B5EF4-FFF2-40B4-BE49-F238E27FC236}">
              <a16:creationId xmlns:a16="http://schemas.microsoft.com/office/drawing/2014/main" xmlns="" id="{00000000-0008-0000-0B00-0000D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3" name="Text Box 598">
          <a:extLst>
            <a:ext uri="{FF2B5EF4-FFF2-40B4-BE49-F238E27FC236}">
              <a16:creationId xmlns:a16="http://schemas.microsoft.com/office/drawing/2014/main" xmlns="" id="{00000000-0008-0000-0B00-0000D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4" name="Text Box 599">
          <a:extLst>
            <a:ext uri="{FF2B5EF4-FFF2-40B4-BE49-F238E27FC236}">
              <a16:creationId xmlns:a16="http://schemas.microsoft.com/office/drawing/2014/main" xmlns="" id="{00000000-0008-0000-0B00-0000D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5" name="Text Box 600">
          <a:extLst>
            <a:ext uri="{FF2B5EF4-FFF2-40B4-BE49-F238E27FC236}">
              <a16:creationId xmlns:a16="http://schemas.microsoft.com/office/drawing/2014/main" xmlns="" id="{00000000-0008-0000-0B00-0000D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6" name="Text Box 601">
          <a:extLst>
            <a:ext uri="{FF2B5EF4-FFF2-40B4-BE49-F238E27FC236}">
              <a16:creationId xmlns:a16="http://schemas.microsoft.com/office/drawing/2014/main" xmlns="" id="{00000000-0008-0000-0B00-0000E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7" name="Text Box 602">
          <a:extLst>
            <a:ext uri="{FF2B5EF4-FFF2-40B4-BE49-F238E27FC236}">
              <a16:creationId xmlns:a16="http://schemas.microsoft.com/office/drawing/2014/main" xmlns="" id="{00000000-0008-0000-0B00-0000E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8" name="Text Box 603">
          <a:extLst>
            <a:ext uri="{FF2B5EF4-FFF2-40B4-BE49-F238E27FC236}">
              <a16:creationId xmlns:a16="http://schemas.microsoft.com/office/drawing/2014/main" xmlns="" id="{00000000-0008-0000-0B00-0000E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299" name="Text Box 604">
          <a:extLst>
            <a:ext uri="{FF2B5EF4-FFF2-40B4-BE49-F238E27FC236}">
              <a16:creationId xmlns:a16="http://schemas.microsoft.com/office/drawing/2014/main" xmlns="" id="{00000000-0008-0000-0B00-0000E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0" name="Text Box 605">
          <a:extLst>
            <a:ext uri="{FF2B5EF4-FFF2-40B4-BE49-F238E27FC236}">
              <a16:creationId xmlns:a16="http://schemas.microsoft.com/office/drawing/2014/main" xmlns="" id="{00000000-0008-0000-0B00-0000E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1" name="Text Box 606">
          <a:extLst>
            <a:ext uri="{FF2B5EF4-FFF2-40B4-BE49-F238E27FC236}">
              <a16:creationId xmlns:a16="http://schemas.microsoft.com/office/drawing/2014/main" xmlns="" id="{00000000-0008-0000-0B00-0000E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2" name="Text Box 607">
          <a:extLst>
            <a:ext uri="{FF2B5EF4-FFF2-40B4-BE49-F238E27FC236}">
              <a16:creationId xmlns:a16="http://schemas.microsoft.com/office/drawing/2014/main" xmlns="" id="{00000000-0008-0000-0B00-0000E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3" name="Text Box 608">
          <a:extLst>
            <a:ext uri="{FF2B5EF4-FFF2-40B4-BE49-F238E27FC236}">
              <a16:creationId xmlns:a16="http://schemas.microsoft.com/office/drawing/2014/main" xmlns="" id="{00000000-0008-0000-0B00-0000E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4" name="Text Box 609">
          <a:extLst>
            <a:ext uri="{FF2B5EF4-FFF2-40B4-BE49-F238E27FC236}">
              <a16:creationId xmlns:a16="http://schemas.microsoft.com/office/drawing/2014/main" xmlns="" id="{00000000-0008-0000-0B00-0000E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5" name="Text Box 610">
          <a:extLst>
            <a:ext uri="{FF2B5EF4-FFF2-40B4-BE49-F238E27FC236}">
              <a16:creationId xmlns:a16="http://schemas.microsoft.com/office/drawing/2014/main" xmlns="" id="{00000000-0008-0000-0B00-0000E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6" name="Text Box 611">
          <a:extLst>
            <a:ext uri="{FF2B5EF4-FFF2-40B4-BE49-F238E27FC236}">
              <a16:creationId xmlns:a16="http://schemas.microsoft.com/office/drawing/2014/main" xmlns="" id="{00000000-0008-0000-0B00-0000E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7" name="Text Box 612">
          <a:extLst>
            <a:ext uri="{FF2B5EF4-FFF2-40B4-BE49-F238E27FC236}">
              <a16:creationId xmlns:a16="http://schemas.microsoft.com/office/drawing/2014/main" xmlns="" id="{00000000-0008-0000-0B00-0000E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8" name="Text Box 613">
          <a:extLst>
            <a:ext uri="{FF2B5EF4-FFF2-40B4-BE49-F238E27FC236}">
              <a16:creationId xmlns:a16="http://schemas.microsoft.com/office/drawing/2014/main" xmlns="" id="{00000000-0008-0000-0B00-0000E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09" name="Text Box 614">
          <a:extLst>
            <a:ext uri="{FF2B5EF4-FFF2-40B4-BE49-F238E27FC236}">
              <a16:creationId xmlns:a16="http://schemas.microsoft.com/office/drawing/2014/main" xmlns="" id="{00000000-0008-0000-0B00-0000E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0" name="Text Box 615">
          <a:extLst>
            <a:ext uri="{FF2B5EF4-FFF2-40B4-BE49-F238E27FC236}">
              <a16:creationId xmlns:a16="http://schemas.microsoft.com/office/drawing/2014/main" xmlns="" id="{00000000-0008-0000-0B00-0000E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1" name="Text Box 616">
          <a:extLst>
            <a:ext uri="{FF2B5EF4-FFF2-40B4-BE49-F238E27FC236}">
              <a16:creationId xmlns:a16="http://schemas.microsoft.com/office/drawing/2014/main" xmlns="" id="{00000000-0008-0000-0B00-0000E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2" name="Text Box 617">
          <a:extLst>
            <a:ext uri="{FF2B5EF4-FFF2-40B4-BE49-F238E27FC236}">
              <a16:creationId xmlns:a16="http://schemas.microsoft.com/office/drawing/2014/main" xmlns="" id="{00000000-0008-0000-0B00-0000F0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3" name="Text Box 618">
          <a:extLst>
            <a:ext uri="{FF2B5EF4-FFF2-40B4-BE49-F238E27FC236}">
              <a16:creationId xmlns:a16="http://schemas.microsoft.com/office/drawing/2014/main" xmlns="" id="{00000000-0008-0000-0B00-0000F1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4" name="Text Box 619">
          <a:extLst>
            <a:ext uri="{FF2B5EF4-FFF2-40B4-BE49-F238E27FC236}">
              <a16:creationId xmlns:a16="http://schemas.microsoft.com/office/drawing/2014/main" xmlns="" id="{00000000-0008-0000-0B00-0000F2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5" name="Text Box 620">
          <a:extLst>
            <a:ext uri="{FF2B5EF4-FFF2-40B4-BE49-F238E27FC236}">
              <a16:creationId xmlns:a16="http://schemas.microsoft.com/office/drawing/2014/main" xmlns="" id="{00000000-0008-0000-0B00-0000F3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6" name="Text Box 621">
          <a:extLst>
            <a:ext uri="{FF2B5EF4-FFF2-40B4-BE49-F238E27FC236}">
              <a16:creationId xmlns:a16="http://schemas.microsoft.com/office/drawing/2014/main" xmlns="" id="{00000000-0008-0000-0B00-0000F4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7" name="Text Box 622">
          <a:extLst>
            <a:ext uri="{FF2B5EF4-FFF2-40B4-BE49-F238E27FC236}">
              <a16:creationId xmlns:a16="http://schemas.microsoft.com/office/drawing/2014/main" xmlns="" id="{00000000-0008-0000-0B00-0000F5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8" name="Text Box 623">
          <a:extLst>
            <a:ext uri="{FF2B5EF4-FFF2-40B4-BE49-F238E27FC236}">
              <a16:creationId xmlns:a16="http://schemas.microsoft.com/office/drawing/2014/main" xmlns="" id="{00000000-0008-0000-0B00-0000F6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19" name="Text Box 624">
          <a:extLst>
            <a:ext uri="{FF2B5EF4-FFF2-40B4-BE49-F238E27FC236}">
              <a16:creationId xmlns:a16="http://schemas.microsoft.com/office/drawing/2014/main" xmlns="" id="{00000000-0008-0000-0B00-0000F7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0" name="Text Box 625">
          <a:extLst>
            <a:ext uri="{FF2B5EF4-FFF2-40B4-BE49-F238E27FC236}">
              <a16:creationId xmlns:a16="http://schemas.microsoft.com/office/drawing/2014/main" xmlns="" id="{00000000-0008-0000-0B00-0000F8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1" name="Text Box 626">
          <a:extLst>
            <a:ext uri="{FF2B5EF4-FFF2-40B4-BE49-F238E27FC236}">
              <a16:creationId xmlns:a16="http://schemas.microsoft.com/office/drawing/2014/main" xmlns="" id="{00000000-0008-0000-0B00-0000F9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2" name="Text Box 627">
          <a:extLst>
            <a:ext uri="{FF2B5EF4-FFF2-40B4-BE49-F238E27FC236}">
              <a16:creationId xmlns:a16="http://schemas.microsoft.com/office/drawing/2014/main" xmlns="" id="{00000000-0008-0000-0B00-0000FA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3" name="Text Box 628">
          <a:extLst>
            <a:ext uri="{FF2B5EF4-FFF2-40B4-BE49-F238E27FC236}">
              <a16:creationId xmlns:a16="http://schemas.microsoft.com/office/drawing/2014/main" xmlns="" id="{00000000-0008-0000-0B00-0000FB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4" name="Text Box 629">
          <a:extLst>
            <a:ext uri="{FF2B5EF4-FFF2-40B4-BE49-F238E27FC236}">
              <a16:creationId xmlns:a16="http://schemas.microsoft.com/office/drawing/2014/main" xmlns="" id="{00000000-0008-0000-0B00-0000FC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5" name="Text Box 630">
          <a:extLst>
            <a:ext uri="{FF2B5EF4-FFF2-40B4-BE49-F238E27FC236}">
              <a16:creationId xmlns:a16="http://schemas.microsoft.com/office/drawing/2014/main" xmlns="" id="{00000000-0008-0000-0B00-0000FD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6" name="Text Box 631">
          <a:extLst>
            <a:ext uri="{FF2B5EF4-FFF2-40B4-BE49-F238E27FC236}">
              <a16:creationId xmlns:a16="http://schemas.microsoft.com/office/drawing/2014/main" xmlns="" id="{00000000-0008-0000-0B00-0000FE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7" name="Text Box 632">
          <a:extLst>
            <a:ext uri="{FF2B5EF4-FFF2-40B4-BE49-F238E27FC236}">
              <a16:creationId xmlns:a16="http://schemas.microsoft.com/office/drawing/2014/main" xmlns="" id="{00000000-0008-0000-0B00-0000FF0C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8" name="Text Box 633">
          <a:extLst>
            <a:ext uri="{FF2B5EF4-FFF2-40B4-BE49-F238E27FC236}">
              <a16:creationId xmlns:a16="http://schemas.microsoft.com/office/drawing/2014/main" xmlns="" id="{00000000-0008-0000-0B00-00000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29" name="Text Box 634">
          <a:extLst>
            <a:ext uri="{FF2B5EF4-FFF2-40B4-BE49-F238E27FC236}">
              <a16:creationId xmlns:a16="http://schemas.microsoft.com/office/drawing/2014/main" xmlns="" id="{00000000-0008-0000-0B00-00000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0" name="Text Box 635">
          <a:extLst>
            <a:ext uri="{FF2B5EF4-FFF2-40B4-BE49-F238E27FC236}">
              <a16:creationId xmlns:a16="http://schemas.microsoft.com/office/drawing/2014/main" xmlns="" id="{00000000-0008-0000-0B00-00000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1" name="Text Box 636">
          <a:extLst>
            <a:ext uri="{FF2B5EF4-FFF2-40B4-BE49-F238E27FC236}">
              <a16:creationId xmlns:a16="http://schemas.microsoft.com/office/drawing/2014/main" xmlns="" id="{00000000-0008-0000-0B00-00000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2" name="Text Box 637">
          <a:extLst>
            <a:ext uri="{FF2B5EF4-FFF2-40B4-BE49-F238E27FC236}">
              <a16:creationId xmlns:a16="http://schemas.microsoft.com/office/drawing/2014/main" xmlns="" id="{00000000-0008-0000-0B00-00000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3" name="Text Box 638">
          <a:extLst>
            <a:ext uri="{FF2B5EF4-FFF2-40B4-BE49-F238E27FC236}">
              <a16:creationId xmlns:a16="http://schemas.microsoft.com/office/drawing/2014/main" xmlns="" id="{00000000-0008-0000-0B00-00000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4" name="Text Box 639">
          <a:extLst>
            <a:ext uri="{FF2B5EF4-FFF2-40B4-BE49-F238E27FC236}">
              <a16:creationId xmlns:a16="http://schemas.microsoft.com/office/drawing/2014/main" xmlns="" id="{00000000-0008-0000-0B00-00000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5" name="Text Box 640">
          <a:extLst>
            <a:ext uri="{FF2B5EF4-FFF2-40B4-BE49-F238E27FC236}">
              <a16:creationId xmlns:a16="http://schemas.microsoft.com/office/drawing/2014/main" xmlns="" id="{00000000-0008-0000-0B00-00000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6" name="Text Box 641">
          <a:extLst>
            <a:ext uri="{FF2B5EF4-FFF2-40B4-BE49-F238E27FC236}">
              <a16:creationId xmlns:a16="http://schemas.microsoft.com/office/drawing/2014/main" xmlns="" id="{00000000-0008-0000-0B00-00000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7" name="Text Box 642">
          <a:extLst>
            <a:ext uri="{FF2B5EF4-FFF2-40B4-BE49-F238E27FC236}">
              <a16:creationId xmlns:a16="http://schemas.microsoft.com/office/drawing/2014/main" xmlns="" id="{00000000-0008-0000-0B00-00000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8" name="Text Box 643">
          <a:extLst>
            <a:ext uri="{FF2B5EF4-FFF2-40B4-BE49-F238E27FC236}">
              <a16:creationId xmlns:a16="http://schemas.microsoft.com/office/drawing/2014/main" xmlns="" id="{00000000-0008-0000-0B00-00000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39" name="Text Box 644">
          <a:extLst>
            <a:ext uri="{FF2B5EF4-FFF2-40B4-BE49-F238E27FC236}">
              <a16:creationId xmlns:a16="http://schemas.microsoft.com/office/drawing/2014/main" xmlns="" id="{00000000-0008-0000-0B00-00000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0" name="Text Box 645">
          <a:extLst>
            <a:ext uri="{FF2B5EF4-FFF2-40B4-BE49-F238E27FC236}">
              <a16:creationId xmlns:a16="http://schemas.microsoft.com/office/drawing/2014/main" xmlns="" id="{00000000-0008-0000-0B00-00000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1" name="Text Box 646">
          <a:extLst>
            <a:ext uri="{FF2B5EF4-FFF2-40B4-BE49-F238E27FC236}">
              <a16:creationId xmlns:a16="http://schemas.microsoft.com/office/drawing/2014/main" xmlns="" id="{00000000-0008-0000-0B00-00000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2" name="Text Box 647">
          <a:extLst>
            <a:ext uri="{FF2B5EF4-FFF2-40B4-BE49-F238E27FC236}">
              <a16:creationId xmlns:a16="http://schemas.microsoft.com/office/drawing/2014/main" xmlns="" id="{00000000-0008-0000-0B00-00000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3" name="Text Box 648">
          <a:extLst>
            <a:ext uri="{FF2B5EF4-FFF2-40B4-BE49-F238E27FC236}">
              <a16:creationId xmlns:a16="http://schemas.microsoft.com/office/drawing/2014/main" xmlns="" id="{00000000-0008-0000-0B00-00000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4" name="Text Box 649">
          <a:extLst>
            <a:ext uri="{FF2B5EF4-FFF2-40B4-BE49-F238E27FC236}">
              <a16:creationId xmlns:a16="http://schemas.microsoft.com/office/drawing/2014/main" xmlns="" id="{00000000-0008-0000-0B00-00001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5" name="Text Box 650">
          <a:extLst>
            <a:ext uri="{FF2B5EF4-FFF2-40B4-BE49-F238E27FC236}">
              <a16:creationId xmlns:a16="http://schemas.microsoft.com/office/drawing/2014/main" xmlns="" id="{00000000-0008-0000-0B00-00001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6" name="Text Box 651">
          <a:extLst>
            <a:ext uri="{FF2B5EF4-FFF2-40B4-BE49-F238E27FC236}">
              <a16:creationId xmlns:a16="http://schemas.microsoft.com/office/drawing/2014/main" xmlns="" id="{00000000-0008-0000-0B00-00001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7" name="Text Box 652">
          <a:extLst>
            <a:ext uri="{FF2B5EF4-FFF2-40B4-BE49-F238E27FC236}">
              <a16:creationId xmlns:a16="http://schemas.microsoft.com/office/drawing/2014/main" xmlns="" id="{00000000-0008-0000-0B00-00001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8" name="Text Box 653">
          <a:extLst>
            <a:ext uri="{FF2B5EF4-FFF2-40B4-BE49-F238E27FC236}">
              <a16:creationId xmlns:a16="http://schemas.microsoft.com/office/drawing/2014/main" xmlns="" id="{00000000-0008-0000-0B00-00001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49" name="Text Box 654">
          <a:extLst>
            <a:ext uri="{FF2B5EF4-FFF2-40B4-BE49-F238E27FC236}">
              <a16:creationId xmlns:a16="http://schemas.microsoft.com/office/drawing/2014/main" xmlns="" id="{00000000-0008-0000-0B00-00001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0" name="Text Box 655">
          <a:extLst>
            <a:ext uri="{FF2B5EF4-FFF2-40B4-BE49-F238E27FC236}">
              <a16:creationId xmlns:a16="http://schemas.microsoft.com/office/drawing/2014/main" xmlns="" id="{00000000-0008-0000-0B00-00001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1" name="Text Box 656">
          <a:extLst>
            <a:ext uri="{FF2B5EF4-FFF2-40B4-BE49-F238E27FC236}">
              <a16:creationId xmlns:a16="http://schemas.microsoft.com/office/drawing/2014/main" xmlns="" id="{00000000-0008-0000-0B00-00001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2" name="Text Box 657">
          <a:extLst>
            <a:ext uri="{FF2B5EF4-FFF2-40B4-BE49-F238E27FC236}">
              <a16:creationId xmlns:a16="http://schemas.microsoft.com/office/drawing/2014/main" xmlns="" id="{00000000-0008-0000-0B00-00001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3" name="Text Box 658">
          <a:extLst>
            <a:ext uri="{FF2B5EF4-FFF2-40B4-BE49-F238E27FC236}">
              <a16:creationId xmlns:a16="http://schemas.microsoft.com/office/drawing/2014/main" xmlns="" id="{00000000-0008-0000-0B00-00001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4" name="Text Box 659">
          <a:extLst>
            <a:ext uri="{FF2B5EF4-FFF2-40B4-BE49-F238E27FC236}">
              <a16:creationId xmlns:a16="http://schemas.microsoft.com/office/drawing/2014/main" xmlns="" id="{00000000-0008-0000-0B00-00001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5" name="Text Box 660">
          <a:extLst>
            <a:ext uri="{FF2B5EF4-FFF2-40B4-BE49-F238E27FC236}">
              <a16:creationId xmlns:a16="http://schemas.microsoft.com/office/drawing/2014/main" xmlns="" id="{00000000-0008-0000-0B00-00001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6" name="Text Box 661">
          <a:extLst>
            <a:ext uri="{FF2B5EF4-FFF2-40B4-BE49-F238E27FC236}">
              <a16:creationId xmlns:a16="http://schemas.microsoft.com/office/drawing/2014/main" xmlns="" id="{00000000-0008-0000-0B00-00001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7" name="Text Box 662">
          <a:extLst>
            <a:ext uri="{FF2B5EF4-FFF2-40B4-BE49-F238E27FC236}">
              <a16:creationId xmlns:a16="http://schemas.microsoft.com/office/drawing/2014/main" xmlns="" id="{00000000-0008-0000-0B00-00001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8" name="Text Box 663">
          <a:extLst>
            <a:ext uri="{FF2B5EF4-FFF2-40B4-BE49-F238E27FC236}">
              <a16:creationId xmlns:a16="http://schemas.microsoft.com/office/drawing/2014/main" xmlns="" id="{00000000-0008-0000-0B00-00001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59" name="Text Box 664">
          <a:extLst>
            <a:ext uri="{FF2B5EF4-FFF2-40B4-BE49-F238E27FC236}">
              <a16:creationId xmlns:a16="http://schemas.microsoft.com/office/drawing/2014/main" xmlns="" id="{00000000-0008-0000-0B00-00001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0" name="Text Box 665">
          <a:extLst>
            <a:ext uri="{FF2B5EF4-FFF2-40B4-BE49-F238E27FC236}">
              <a16:creationId xmlns:a16="http://schemas.microsoft.com/office/drawing/2014/main" xmlns="" id="{00000000-0008-0000-0B00-00002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1" name="Text Box 666">
          <a:extLst>
            <a:ext uri="{FF2B5EF4-FFF2-40B4-BE49-F238E27FC236}">
              <a16:creationId xmlns:a16="http://schemas.microsoft.com/office/drawing/2014/main" xmlns="" id="{00000000-0008-0000-0B00-00002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2" name="Text Box 667">
          <a:extLst>
            <a:ext uri="{FF2B5EF4-FFF2-40B4-BE49-F238E27FC236}">
              <a16:creationId xmlns:a16="http://schemas.microsoft.com/office/drawing/2014/main" xmlns="" id="{00000000-0008-0000-0B00-00002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3" name="Text Box 668">
          <a:extLst>
            <a:ext uri="{FF2B5EF4-FFF2-40B4-BE49-F238E27FC236}">
              <a16:creationId xmlns:a16="http://schemas.microsoft.com/office/drawing/2014/main" xmlns="" id="{00000000-0008-0000-0B00-00002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4" name="Text Box 669">
          <a:extLst>
            <a:ext uri="{FF2B5EF4-FFF2-40B4-BE49-F238E27FC236}">
              <a16:creationId xmlns:a16="http://schemas.microsoft.com/office/drawing/2014/main" xmlns="" id="{00000000-0008-0000-0B00-00002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5" name="Text Box 670">
          <a:extLst>
            <a:ext uri="{FF2B5EF4-FFF2-40B4-BE49-F238E27FC236}">
              <a16:creationId xmlns:a16="http://schemas.microsoft.com/office/drawing/2014/main" xmlns="" id="{00000000-0008-0000-0B00-00002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6" name="Text Box 671">
          <a:extLst>
            <a:ext uri="{FF2B5EF4-FFF2-40B4-BE49-F238E27FC236}">
              <a16:creationId xmlns:a16="http://schemas.microsoft.com/office/drawing/2014/main" xmlns="" id="{00000000-0008-0000-0B00-00002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7" name="Text Box 672">
          <a:extLst>
            <a:ext uri="{FF2B5EF4-FFF2-40B4-BE49-F238E27FC236}">
              <a16:creationId xmlns:a16="http://schemas.microsoft.com/office/drawing/2014/main" xmlns="" id="{00000000-0008-0000-0B00-00002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8" name="Text Box 673">
          <a:extLst>
            <a:ext uri="{FF2B5EF4-FFF2-40B4-BE49-F238E27FC236}">
              <a16:creationId xmlns:a16="http://schemas.microsoft.com/office/drawing/2014/main" xmlns="" id="{00000000-0008-0000-0B00-00002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69" name="Text Box 674">
          <a:extLst>
            <a:ext uri="{FF2B5EF4-FFF2-40B4-BE49-F238E27FC236}">
              <a16:creationId xmlns:a16="http://schemas.microsoft.com/office/drawing/2014/main" xmlns="" id="{00000000-0008-0000-0B00-00002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0" name="Text Box 675">
          <a:extLst>
            <a:ext uri="{FF2B5EF4-FFF2-40B4-BE49-F238E27FC236}">
              <a16:creationId xmlns:a16="http://schemas.microsoft.com/office/drawing/2014/main" xmlns="" id="{00000000-0008-0000-0B00-00002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1" name="Text Box 676">
          <a:extLst>
            <a:ext uri="{FF2B5EF4-FFF2-40B4-BE49-F238E27FC236}">
              <a16:creationId xmlns:a16="http://schemas.microsoft.com/office/drawing/2014/main" xmlns="" id="{00000000-0008-0000-0B00-00002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2" name="Text Box 677">
          <a:extLst>
            <a:ext uri="{FF2B5EF4-FFF2-40B4-BE49-F238E27FC236}">
              <a16:creationId xmlns:a16="http://schemas.microsoft.com/office/drawing/2014/main" xmlns="" id="{00000000-0008-0000-0B00-00002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3" name="Text Box 678">
          <a:extLst>
            <a:ext uri="{FF2B5EF4-FFF2-40B4-BE49-F238E27FC236}">
              <a16:creationId xmlns:a16="http://schemas.microsoft.com/office/drawing/2014/main" xmlns="" id="{00000000-0008-0000-0B00-00002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4" name="Text Box 679">
          <a:extLst>
            <a:ext uri="{FF2B5EF4-FFF2-40B4-BE49-F238E27FC236}">
              <a16:creationId xmlns:a16="http://schemas.microsoft.com/office/drawing/2014/main" xmlns="" id="{00000000-0008-0000-0B00-00002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5" name="Text Box 680">
          <a:extLst>
            <a:ext uri="{FF2B5EF4-FFF2-40B4-BE49-F238E27FC236}">
              <a16:creationId xmlns:a16="http://schemas.microsoft.com/office/drawing/2014/main" xmlns="" id="{00000000-0008-0000-0B00-00002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6" name="Text Box 681">
          <a:extLst>
            <a:ext uri="{FF2B5EF4-FFF2-40B4-BE49-F238E27FC236}">
              <a16:creationId xmlns:a16="http://schemas.microsoft.com/office/drawing/2014/main" xmlns="" id="{00000000-0008-0000-0B00-00003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7" name="Text Box 682">
          <a:extLst>
            <a:ext uri="{FF2B5EF4-FFF2-40B4-BE49-F238E27FC236}">
              <a16:creationId xmlns:a16="http://schemas.microsoft.com/office/drawing/2014/main" xmlns="" id="{00000000-0008-0000-0B00-00003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8" name="Text Box 683">
          <a:extLst>
            <a:ext uri="{FF2B5EF4-FFF2-40B4-BE49-F238E27FC236}">
              <a16:creationId xmlns:a16="http://schemas.microsoft.com/office/drawing/2014/main" xmlns="" id="{00000000-0008-0000-0B00-00003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79" name="Text Box 684">
          <a:extLst>
            <a:ext uri="{FF2B5EF4-FFF2-40B4-BE49-F238E27FC236}">
              <a16:creationId xmlns:a16="http://schemas.microsoft.com/office/drawing/2014/main" xmlns="" id="{00000000-0008-0000-0B00-00003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0" name="Text Box 685">
          <a:extLst>
            <a:ext uri="{FF2B5EF4-FFF2-40B4-BE49-F238E27FC236}">
              <a16:creationId xmlns:a16="http://schemas.microsoft.com/office/drawing/2014/main" xmlns="" id="{00000000-0008-0000-0B00-00003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1" name="Text Box 686">
          <a:extLst>
            <a:ext uri="{FF2B5EF4-FFF2-40B4-BE49-F238E27FC236}">
              <a16:creationId xmlns:a16="http://schemas.microsoft.com/office/drawing/2014/main" xmlns="" id="{00000000-0008-0000-0B00-00003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2" name="Text Box 687">
          <a:extLst>
            <a:ext uri="{FF2B5EF4-FFF2-40B4-BE49-F238E27FC236}">
              <a16:creationId xmlns:a16="http://schemas.microsoft.com/office/drawing/2014/main" xmlns="" id="{00000000-0008-0000-0B00-00003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3" name="Text Box 688">
          <a:extLst>
            <a:ext uri="{FF2B5EF4-FFF2-40B4-BE49-F238E27FC236}">
              <a16:creationId xmlns:a16="http://schemas.microsoft.com/office/drawing/2014/main" xmlns="" id="{00000000-0008-0000-0B00-00003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4" name="Text Box 689">
          <a:extLst>
            <a:ext uri="{FF2B5EF4-FFF2-40B4-BE49-F238E27FC236}">
              <a16:creationId xmlns:a16="http://schemas.microsoft.com/office/drawing/2014/main" xmlns="" id="{00000000-0008-0000-0B00-00003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5" name="Text Box 690">
          <a:extLst>
            <a:ext uri="{FF2B5EF4-FFF2-40B4-BE49-F238E27FC236}">
              <a16:creationId xmlns:a16="http://schemas.microsoft.com/office/drawing/2014/main" xmlns="" id="{00000000-0008-0000-0B00-00003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6" name="Text Box 691">
          <a:extLst>
            <a:ext uri="{FF2B5EF4-FFF2-40B4-BE49-F238E27FC236}">
              <a16:creationId xmlns:a16="http://schemas.microsoft.com/office/drawing/2014/main" xmlns="" id="{00000000-0008-0000-0B00-00003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7" name="Text Box 692">
          <a:extLst>
            <a:ext uri="{FF2B5EF4-FFF2-40B4-BE49-F238E27FC236}">
              <a16:creationId xmlns:a16="http://schemas.microsoft.com/office/drawing/2014/main" xmlns="" id="{00000000-0008-0000-0B00-00003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8" name="Text Box 693">
          <a:extLst>
            <a:ext uri="{FF2B5EF4-FFF2-40B4-BE49-F238E27FC236}">
              <a16:creationId xmlns:a16="http://schemas.microsoft.com/office/drawing/2014/main" xmlns="" id="{00000000-0008-0000-0B00-00003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89" name="Text Box 694">
          <a:extLst>
            <a:ext uri="{FF2B5EF4-FFF2-40B4-BE49-F238E27FC236}">
              <a16:creationId xmlns:a16="http://schemas.microsoft.com/office/drawing/2014/main" xmlns="" id="{00000000-0008-0000-0B00-00003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0" name="Text Box 695">
          <a:extLst>
            <a:ext uri="{FF2B5EF4-FFF2-40B4-BE49-F238E27FC236}">
              <a16:creationId xmlns:a16="http://schemas.microsoft.com/office/drawing/2014/main" xmlns="" id="{00000000-0008-0000-0B00-00003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1" name="Text Box 696">
          <a:extLst>
            <a:ext uri="{FF2B5EF4-FFF2-40B4-BE49-F238E27FC236}">
              <a16:creationId xmlns:a16="http://schemas.microsoft.com/office/drawing/2014/main" xmlns="" id="{00000000-0008-0000-0B00-00003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2" name="Text Box 697">
          <a:extLst>
            <a:ext uri="{FF2B5EF4-FFF2-40B4-BE49-F238E27FC236}">
              <a16:creationId xmlns:a16="http://schemas.microsoft.com/office/drawing/2014/main" xmlns="" id="{00000000-0008-0000-0B00-00004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3" name="Text Box 698">
          <a:extLst>
            <a:ext uri="{FF2B5EF4-FFF2-40B4-BE49-F238E27FC236}">
              <a16:creationId xmlns:a16="http://schemas.microsoft.com/office/drawing/2014/main" xmlns="" id="{00000000-0008-0000-0B00-00004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4" name="Text Box 699">
          <a:extLst>
            <a:ext uri="{FF2B5EF4-FFF2-40B4-BE49-F238E27FC236}">
              <a16:creationId xmlns:a16="http://schemas.microsoft.com/office/drawing/2014/main" xmlns="" id="{00000000-0008-0000-0B00-00004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5" name="Text Box 700">
          <a:extLst>
            <a:ext uri="{FF2B5EF4-FFF2-40B4-BE49-F238E27FC236}">
              <a16:creationId xmlns:a16="http://schemas.microsoft.com/office/drawing/2014/main" xmlns="" id="{00000000-0008-0000-0B00-00004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6" name="Text Box 701">
          <a:extLst>
            <a:ext uri="{FF2B5EF4-FFF2-40B4-BE49-F238E27FC236}">
              <a16:creationId xmlns:a16="http://schemas.microsoft.com/office/drawing/2014/main" xmlns="" id="{00000000-0008-0000-0B00-00004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7" name="Text Box 702">
          <a:extLst>
            <a:ext uri="{FF2B5EF4-FFF2-40B4-BE49-F238E27FC236}">
              <a16:creationId xmlns:a16="http://schemas.microsoft.com/office/drawing/2014/main" xmlns="" id="{00000000-0008-0000-0B00-00004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8" name="Text Box 703">
          <a:extLst>
            <a:ext uri="{FF2B5EF4-FFF2-40B4-BE49-F238E27FC236}">
              <a16:creationId xmlns:a16="http://schemas.microsoft.com/office/drawing/2014/main" xmlns="" id="{00000000-0008-0000-0B00-00004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399" name="Text Box 704">
          <a:extLst>
            <a:ext uri="{FF2B5EF4-FFF2-40B4-BE49-F238E27FC236}">
              <a16:creationId xmlns:a16="http://schemas.microsoft.com/office/drawing/2014/main" xmlns="" id="{00000000-0008-0000-0B00-00004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0" name="Text Box 705">
          <a:extLst>
            <a:ext uri="{FF2B5EF4-FFF2-40B4-BE49-F238E27FC236}">
              <a16:creationId xmlns:a16="http://schemas.microsoft.com/office/drawing/2014/main" xmlns="" id="{00000000-0008-0000-0B00-00004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1" name="Text Box 706">
          <a:extLst>
            <a:ext uri="{FF2B5EF4-FFF2-40B4-BE49-F238E27FC236}">
              <a16:creationId xmlns:a16="http://schemas.microsoft.com/office/drawing/2014/main" xmlns="" id="{00000000-0008-0000-0B00-00004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2" name="Text Box 707">
          <a:extLst>
            <a:ext uri="{FF2B5EF4-FFF2-40B4-BE49-F238E27FC236}">
              <a16:creationId xmlns:a16="http://schemas.microsoft.com/office/drawing/2014/main" xmlns="" id="{00000000-0008-0000-0B00-00004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3" name="Text Box 708">
          <a:extLst>
            <a:ext uri="{FF2B5EF4-FFF2-40B4-BE49-F238E27FC236}">
              <a16:creationId xmlns:a16="http://schemas.microsoft.com/office/drawing/2014/main" xmlns="" id="{00000000-0008-0000-0B00-00004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4" name="Text Box 709">
          <a:extLst>
            <a:ext uri="{FF2B5EF4-FFF2-40B4-BE49-F238E27FC236}">
              <a16:creationId xmlns:a16="http://schemas.microsoft.com/office/drawing/2014/main" xmlns="" id="{00000000-0008-0000-0B00-00004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5" name="Text Box 710">
          <a:extLst>
            <a:ext uri="{FF2B5EF4-FFF2-40B4-BE49-F238E27FC236}">
              <a16:creationId xmlns:a16="http://schemas.microsoft.com/office/drawing/2014/main" xmlns="" id="{00000000-0008-0000-0B00-00004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6" name="Text Box 711">
          <a:extLst>
            <a:ext uri="{FF2B5EF4-FFF2-40B4-BE49-F238E27FC236}">
              <a16:creationId xmlns:a16="http://schemas.microsoft.com/office/drawing/2014/main" xmlns="" id="{00000000-0008-0000-0B00-00004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7" name="Text Box 712">
          <a:extLst>
            <a:ext uri="{FF2B5EF4-FFF2-40B4-BE49-F238E27FC236}">
              <a16:creationId xmlns:a16="http://schemas.microsoft.com/office/drawing/2014/main" xmlns="" id="{00000000-0008-0000-0B00-00004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8" name="Text Box 713">
          <a:extLst>
            <a:ext uri="{FF2B5EF4-FFF2-40B4-BE49-F238E27FC236}">
              <a16:creationId xmlns:a16="http://schemas.microsoft.com/office/drawing/2014/main" xmlns="" id="{00000000-0008-0000-0B00-00005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09" name="Text Box 714">
          <a:extLst>
            <a:ext uri="{FF2B5EF4-FFF2-40B4-BE49-F238E27FC236}">
              <a16:creationId xmlns:a16="http://schemas.microsoft.com/office/drawing/2014/main" xmlns="" id="{00000000-0008-0000-0B00-00005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0" name="Text Box 715">
          <a:extLst>
            <a:ext uri="{FF2B5EF4-FFF2-40B4-BE49-F238E27FC236}">
              <a16:creationId xmlns:a16="http://schemas.microsoft.com/office/drawing/2014/main" xmlns="" id="{00000000-0008-0000-0B00-00005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1" name="Text Box 716">
          <a:extLst>
            <a:ext uri="{FF2B5EF4-FFF2-40B4-BE49-F238E27FC236}">
              <a16:creationId xmlns:a16="http://schemas.microsoft.com/office/drawing/2014/main" xmlns="" id="{00000000-0008-0000-0B00-00005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2" name="Text Box 717">
          <a:extLst>
            <a:ext uri="{FF2B5EF4-FFF2-40B4-BE49-F238E27FC236}">
              <a16:creationId xmlns:a16="http://schemas.microsoft.com/office/drawing/2014/main" xmlns="" id="{00000000-0008-0000-0B00-00005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3" name="Text Box 718">
          <a:extLst>
            <a:ext uri="{FF2B5EF4-FFF2-40B4-BE49-F238E27FC236}">
              <a16:creationId xmlns:a16="http://schemas.microsoft.com/office/drawing/2014/main" xmlns="" id="{00000000-0008-0000-0B00-00005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4" name="Text Box 719">
          <a:extLst>
            <a:ext uri="{FF2B5EF4-FFF2-40B4-BE49-F238E27FC236}">
              <a16:creationId xmlns:a16="http://schemas.microsoft.com/office/drawing/2014/main" xmlns="" id="{00000000-0008-0000-0B00-00005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5" name="Text Box 720">
          <a:extLst>
            <a:ext uri="{FF2B5EF4-FFF2-40B4-BE49-F238E27FC236}">
              <a16:creationId xmlns:a16="http://schemas.microsoft.com/office/drawing/2014/main" xmlns="" id="{00000000-0008-0000-0B00-00005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6" name="Text Box 721">
          <a:extLst>
            <a:ext uri="{FF2B5EF4-FFF2-40B4-BE49-F238E27FC236}">
              <a16:creationId xmlns:a16="http://schemas.microsoft.com/office/drawing/2014/main" xmlns="" id="{00000000-0008-0000-0B00-00005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7" name="Text Box 722">
          <a:extLst>
            <a:ext uri="{FF2B5EF4-FFF2-40B4-BE49-F238E27FC236}">
              <a16:creationId xmlns:a16="http://schemas.microsoft.com/office/drawing/2014/main" xmlns="" id="{00000000-0008-0000-0B00-00005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8" name="Text Box 723">
          <a:extLst>
            <a:ext uri="{FF2B5EF4-FFF2-40B4-BE49-F238E27FC236}">
              <a16:creationId xmlns:a16="http://schemas.microsoft.com/office/drawing/2014/main" xmlns="" id="{00000000-0008-0000-0B00-00005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19" name="Text Box 724">
          <a:extLst>
            <a:ext uri="{FF2B5EF4-FFF2-40B4-BE49-F238E27FC236}">
              <a16:creationId xmlns:a16="http://schemas.microsoft.com/office/drawing/2014/main" xmlns="" id="{00000000-0008-0000-0B00-00005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0" name="Text Box 725">
          <a:extLst>
            <a:ext uri="{FF2B5EF4-FFF2-40B4-BE49-F238E27FC236}">
              <a16:creationId xmlns:a16="http://schemas.microsoft.com/office/drawing/2014/main" xmlns="" id="{00000000-0008-0000-0B00-00005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1" name="Text Box 726">
          <a:extLst>
            <a:ext uri="{FF2B5EF4-FFF2-40B4-BE49-F238E27FC236}">
              <a16:creationId xmlns:a16="http://schemas.microsoft.com/office/drawing/2014/main" xmlns="" id="{00000000-0008-0000-0B00-00005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2" name="Text Box 727">
          <a:extLst>
            <a:ext uri="{FF2B5EF4-FFF2-40B4-BE49-F238E27FC236}">
              <a16:creationId xmlns:a16="http://schemas.microsoft.com/office/drawing/2014/main" xmlns="" id="{00000000-0008-0000-0B00-00005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3" name="Text Box 728">
          <a:extLst>
            <a:ext uri="{FF2B5EF4-FFF2-40B4-BE49-F238E27FC236}">
              <a16:creationId xmlns:a16="http://schemas.microsoft.com/office/drawing/2014/main" xmlns="" id="{00000000-0008-0000-0B00-00005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4" name="Text Box 729">
          <a:extLst>
            <a:ext uri="{FF2B5EF4-FFF2-40B4-BE49-F238E27FC236}">
              <a16:creationId xmlns:a16="http://schemas.microsoft.com/office/drawing/2014/main" xmlns="" id="{00000000-0008-0000-0B00-00006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5" name="Text Box 730">
          <a:extLst>
            <a:ext uri="{FF2B5EF4-FFF2-40B4-BE49-F238E27FC236}">
              <a16:creationId xmlns:a16="http://schemas.microsoft.com/office/drawing/2014/main" xmlns="" id="{00000000-0008-0000-0B00-00006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6" name="Text Box 731">
          <a:extLst>
            <a:ext uri="{FF2B5EF4-FFF2-40B4-BE49-F238E27FC236}">
              <a16:creationId xmlns:a16="http://schemas.microsoft.com/office/drawing/2014/main" xmlns="" id="{00000000-0008-0000-0B00-00006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7" name="Text Box 732">
          <a:extLst>
            <a:ext uri="{FF2B5EF4-FFF2-40B4-BE49-F238E27FC236}">
              <a16:creationId xmlns:a16="http://schemas.microsoft.com/office/drawing/2014/main" xmlns="" id="{00000000-0008-0000-0B00-00006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8" name="Text Box 733">
          <a:extLst>
            <a:ext uri="{FF2B5EF4-FFF2-40B4-BE49-F238E27FC236}">
              <a16:creationId xmlns:a16="http://schemas.microsoft.com/office/drawing/2014/main" xmlns="" id="{00000000-0008-0000-0B00-00006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29" name="Text Box 734">
          <a:extLst>
            <a:ext uri="{FF2B5EF4-FFF2-40B4-BE49-F238E27FC236}">
              <a16:creationId xmlns:a16="http://schemas.microsoft.com/office/drawing/2014/main" xmlns="" id="{00000000-0008-0000-0B00-00006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0" name="Text Box 735">
          <a:extLst>
            <a:ext uri="{FF2B5EF4-FFF2-40B4-BE49-F238E27FC236}">
              <a16:creationId xmlns:a16="http://schemas.microsoft.com/office/drawing/2014/main" xmlns="" id="{00000000-0008-0000-0B00-00006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1" name="Text Box 736">
          <a:extLst>
            <a:ext uri="{FF2B5EF4-FFF2-40B4-BE49-F238E27FC236}">
              <a16:creationId xmlns:a16="http://schemas.microsoft.com/office/drawing/2014/main" xmlns="" id="{00000000-0008-0000-0B00-00006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2" name="Text Box 737">
          <a:extLst>
            <a:ext uri="{FF2B5EF4-FFF2-40B4-BE49-F238E27FC236}">
              <a16:creationId xmlns:a16="http://schemas.microsoft.com/office/drawing/2014/main" xmlns="" id="{00000000-0008-0000-0B00-00006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3" name="Text Box 738">
          <a:extLst>
            <a:ext uri="{FF2B5EF4-FFF2-40B4-BE49-F238E27FC236}">
              <a16:creationId xmlns:a16="http://schemas.microsoft.com/office/drawing/2014/main" xmlns="" id="{00000000-0008-0000-0B00-00006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4" name="Text Box 739">
          <a:extLst>
            <a:ext uri="{FF2B5EF4-FFF2-40B4-BE49-F238E27FC236}">
              <a16:creationId xmlns:a16="http://schemas.microsoft.com/office/drawing/2014/main" xmlns="" id="{00000000-0008-0000-0B00-00006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5" name="Text Box 740">
          <a:extLst>
            <a:ext uri="{FF2B5EF4-FFF2-40B4-BE49-F238E27FC236}">
              <a16:creationId xmlns:a16="http://schemas.microsoft.com/office/drawing/2014/main" xmlns="" id="{00000000-0008-0000-0B00-00006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6" name="Text Box 741">
          <a:extLst>
            <a:ext uri="{FF2B5EF4-FFF2-40B4-BE49-F238E27FC236}">
              <a16:creationId xmlns:a16="http://schemas.microsoft.com/office/drawing/2014/main" xmlns="" id="{00000000-0008-0000-0B00-00006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7" name="Text Box 742">
          <a:extLst>
            <a:ext uri="{FF2B5EF4-FFF2-40B4-BE49-F238E27FC236}">
              <a16:creationId xmlns:a16="http://schemas.microsoft.com/office/drawing/2014/main" xmlns="" id="{00000000-0008-0000-0B00-00006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8" name="Text Box 743">
          <a:extLst>
            <a:ext uri="{FF2B5EF4-FFF2-40B4-BE49-F238E27FC236}">
              <a16:creationId xmlns:a16="http://schemas.microsoft.com/office/drawing/2014/main" xmlns="" id="{00000000-0008-0000-0B00-00006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39" name="Text Box 744">
          <a:extLst>
            <a:ext uri="{FF2B5EF4-FFF2-40B4-BE49-F238E27FC236}">
              <a16:creationId xmlns:a16="http://schemas.microsoft.com/office/drawing/2014/main" xmlns="" id="{00000000-0008-0000-0B00-00006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0" name="Text Box 745">
          <a:extLst>
            <a:ext uri="{FF2B5EF4-FFF2-40B4-BE49-F238E27FC236}">
              <a16:creationId xmlns:a16="http://schemas.microsoft.com/office/drawing/2014/main" xmlns="" id="{00000000-0008-0000-0B00-00007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1" name="Text Box 746">
          <a:extLst>
            <a:ext uri="{FF2B5EF4-FFF2-40B4-BE49-F238E27FC236}">
              <a16:creationId xmlns:a16="http://schemas.microsoft.com/office/drawing/2014/main" xmlns="" id="{00000000-0008-0000-0B00-00007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2" name="Text Box 747">
          <a:extLst>
            <a:ext uri="{FF2B5EF4-FFF2-40B4-BE49-F238E27FC236}">
              <a16:creationId xmlns:a16="http://schemas.microsoft.com/office/drawing/2014/main" xmlns="" id="{00000000-0008-0000-0B00-00007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3" name="Text Box 748">
          <a:extLst>
            <a:ext uri="{FF2B5EF4-FFF2-40B4-BE49-F238E27FC236}">
              <a16:creationId xmlns:a16="http://schemas.microsoft.com/office/drawing/2014/main" xmlns="" id="{00000000-0008-0000-0B00-00007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4" name="Text Box 749">
          <a:extLst>
            <a:ext uri="{FF2B5EF4-FFF2-40B4-BE49-F238E27FC236}">
              <a16:creationId xmlns:a16="http://schemas.microsoft.com/office/drawing/2014/main" xmlns="" id="{00000000-0008-0000-0B00-00007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5" name="Text Box 750">
          <a:extLst>
            <a:ext uri="{FF2B5EF4-FFF2-40B4-BE49-F238E27FC236}">
              <a16:creationId xmlns:a16="http://schemas.microsoft.com/office/drawing/2014/main" xmlns="" id="{00000000-0008-0000-0B00-00007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6" name="Text Box 751">
          <a:extLst>
            <a:ext uri="{FF2B5EF4-FFF2-40B4-BE49-F238E27FC236}">
              <a16:creationId xmlns:a16="http://schemas.microsoft.com/office/drawing/2014/main" xmlns="" id="{00000000-0008-0000-0B00-00007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7" name="Text Box 752">
          <a:extLst>
            <a:ext uri="{FF2B5EF4-FFF2-40B4-BE49-F238E27FC236}">
              <a16:creationId xmlns:a16="http://schemas.microsoft.com/office/drawing/2014/main" xmlns="" id="{00000000-0008-0000-0B00-00007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8" name="Text Box 753">
          <a:extLst>
            <a:ext uri="{FF2B5EF4-FFF2-40B4-BE49-F238E27FC236}">
              <a16:creationId xmlns:a16="http://schemas.microsoft.com/office/drawing/2014/main" xmlns="" id="{00000000-0008-0000-0B00-00007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49" name="Text Box 754">
          <a:extLst>
            <a:ext uri="{FF2B5EF4-FFF2-40B4-BE49-F238E27FC236}">
              <a16:creationId xmlns:a16="http://schemas.microsoft.com/office/drawing/2014/main" xmlns="" id="{00000000-0008-0000-0B00-00007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0" name="Text Box 755">
          <a:extLst>
            <a:ext uri="{FF2B5EF4-FFF2-40B4-BE49-F238E27FC236}">
              <a16:creationId xmlns:a16="http://schemas.microsoft.com/office/drawing/2014/main" xmlns="" id="{00000000-0008-0000-0B00-00007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1" name="Text Box 756">
          <a:extLst>
            <a:ext uri="{FF2B5EF4-FFF2-40B4-BE49-F238E27FC236}">
              <a16:creationId xmlns:a16="http://schemas.microsoft.com/office/drawing/2014/main" xmlns="" id="{00000000-0008-0000-0B00-00007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2" name="Text Box 757">
          <a:extLst>
            <a:ext uri="{FF2B5EF4-FFF2-40B4-BE49-F238E27FC236}">
              <a16:creationId xmlns:a16="http://schemas.microsoft.com/office/drawing/2014/main" xmlns="" id="{00000000-0008-0000-0B00-00007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3" name="Text Box 758">
          <a:extLst>
            <a:ext uri="{FF2B5EF4-FFF2-40B4-BE49-F238E27FC236}">
              <a16:creationId xmlns:a16="http://schemas.microsoft.com/office/drawing/2014/main" xmlns="" id="{00000000-0008-0000-0B00-00007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4" name="Text Box 759">
          <a:extLst>
            <a:ext uri="{FF2B5EF4-FFF2-40B4-BE49-F238E27FC236}">
              <a16:creationId xmlns:a16="http://schemas.microsoft.com/office/drawing/2014/main" xmlns="" id="{00000000-0008-0000-0B00-00007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5" name="Text Box 760">
          <a:extLst>
            <a:ext uri="{FF2B5EF4-FFF2-40B4-BE49-F238E27FC236}">
              <a16:creationId xmlns:a16="http://schemas.microsoft.com/office/drawing/2014/main" xmlns="" id="{00000000-0008-0000-0B00-00007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6" name="Text Box 761">
          <a:extLst>
            <a:ext uri="{FF2B5EF4-FFF2-40B4-BE49-F238E27FC236}">
              <a16:creationId xmlns:a16="http://schemas.microsoft.com/office/drawing/2014/main" xmlns="" id="{00000000-0008-0000-0B00-00008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7" name="Text Box 762">
          <a:extLst>
            <a:ext uri="{FF2B5EF4-FFF2-40B4-BE49-F238E27FC236}">
              <a16:creationId xmlns:a16="http://schemas.microsoft.com/office/drawing/2014/main" xmlns="" id="{00000000-0008-0000-0B00-00008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8" name="Text Box 763">
          <a:extLst>
            <a:ext uri="{FF2B5EF4-FFF2-40B4-BE49-F238E27FC236}">
              <a16:creationId xmlns:a16="http://schemas.microsoft.com/office/drawing/2014/main" xmlns="" id="{00000000-0008-0000-0B00-00008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59" name="Text Box 764">
          <a:extLst>
            <a:ext uri="{FF2B5EF4-FFF2-40B4-BE49-F238E27FC236}">
              <a16:creationId xmlns:a16="http://schemas.microsoft.com/office/drawing/2014/main" xmlns="" id="{00000000-0008-0000-0B00-00008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0" name="Text Box 765">
          <a:extLst>
            <a:ext uri="{FF2B5EF4-FFF2-40B4-BE49-F238E27FC236}">
              <a16:creationId xmlns:a16="http://schemas.microsoft.com/office/drawing/2014/main" xmlns="" id="{00000000-0008-0000-0B00-00008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1" name="Text Box 766">
          <a:extLst>
            <a:ext uri="{FF2B5EF4-FFF2-40B4-BE49-F238E27FC236}">
              <a16:creationId xmlns:a16="http://schemas.microsoft.com/office/drawing/2014/main" xmlns="" id="{00000000-0008-0000-0B00-00008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2" name="Text Box 767">
          <a:extLst>
            <a:ext uri="{FF2B5EF4-FFF2-40B4-BE49-F238E27FC236}">
              <a16:creationId xmlns:a16="http://schemas.microsoft.com/office/drawing/2014/main" xmlns="" id="{00000000-0008-0000-0B00-00008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3" name="Text Box 768">
          <a:extLst>
            <a:ext uri="{FF2B5EF4-FFF2-40B4-BE49-F238E27FC236}">
              <a16:creationId xmlns:a16="http://schemas.microsoft.com/office/drawing/2014/main" xmlns="" id="{00000000-0008-0000-0B00-00008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4" name="Text Box 769">
          <a:extLst>
            <a:ext uri="{FF2B5EF4-FFF2-40B4-BE49-F238E27FC236}">
              <a16:creationId xmlns:a16="http://schemas.microsoft.com/office/drawing/2014/main" xmlns="" id="{00000000-0008-0000-0B00-00008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5" name="Text Box 770">
          <a:extLst>
            <a:ext uri="{FF2B5EF4-FFF2-40B4-BE49-F238E27FC236}">
              <a16:creationId xmlns:a16="http://schemas.microsoft.com/office/drawing/2014/main" xmlns="" id="{00000000-0008-0000-0B00-00008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6" name="Text Box 771">
          <a:extLst>
            <a:ext uri="{FF2B5EF4-FFF2-40B4-BE49-F238E27FC236}">
              <a16:creationId xmlns:a16="http://schemas.microsoft.com/office/drawing/2014/main" xmlns="" id="{00000000-0008-0000-0B00-00008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7" name="Text Box 772">
          <a:extLst>
            <a:ext uri="{FF2B5EF4-FFF2-40B4-BE49-F238E27FC236}">
              <a16:creationId xmlns:a16="http://schemas.microsoft.com/office/drawing/2014/main" xmlns="" id="{00000000-0008-0000-0B00-00008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8" name="Text Box 773">
          <a:extLst>
            <a:ext uri="{FF2B5EF4-FFF2-40B4-BE49-F238E27FC236}">
              <a16:creationId xmlns:a16="http://schemas.microsoft.com/office/drawing/2014/main" xmlns="" id="{00000000-0008-0000-0B00-00008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69" name="Text Box 774">
          <a:extLst>
            <a:ext uri="{FF2B5EF4-FFF2-40B4-BE49-F238E27FC236}">
              <a16:creationId xmlns:a16="http://schemas.microsoft.com/office/drawing/2014/main" xmlns="" id="{00000000-0008-0000-0B00-00008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0" name="Text Box 775">
          <a:extLst>
            <a:ext uri="{FF2B5EF4-FFF2-40B4-BE49-F238E27FC236}">
              <a16:creationId xmlns:a16="http://schemas.microsoft.com/office/drawing/2014/main" xmlns="" id="{00000000-0008-0000-0B00-00008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1" name="Text Box 776">
          <a:extLst>
            <a:ext uri="{FF2B5EF4-FFF2-40B4-BE49-F238E27FC236}">
              <a16:creationId xmlns:a16="http://schemas.microsoft.com/office/drawing/2014/main" xmlns="" id="{00000000-0008-0000-0B00-00008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2" name="Text Box 777">
          <a:extLst>
            <a:ext uri="{FF2B5EF4-FFF2-40B4-BE49-F238E27FC236}">
              <a16:creationId xmlns:a16="http://schemas.microsoft.com/office/drawing/2014/main" xmlns="" id="{00000000-0008-0000-0B00-00009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3" name="Text Box 778">
          <a:extLst>
            <a:ext uri="{FF2B5EF4-FFF2-40B4-BE49-F238E27FC236}">
              <a16:creationId xmlns:a16="http://schemas.microsoft.com/office/drawing/2014/main" xmlns="" id="{00000000-0008-0000-0B00-00009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4" name="Text Box 779">
          <a:extLst>
            <a:ext uri="{FF2B5EF4-FFF2-40B4-BE49-F238E27FC236}">
              <a16:creationId xmlns:a16="http://schemas.microsoft.com/office/drawing/2014/main" xmlns="" id="{00000000-0008-0000-0B00-00009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5" name="Text Box 780">
          <a:extLst>
            <a:ext uri="{FF2B5EF4-FFF2-40B4-BE49-F238E27FC236}">
              <a16:creationId xmlns:a16="http://schemas.microsoft.com/office/drawing/2014/main" xmlns="" id="{00000000-0008-0000-0B00-00009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6" name="Text Box 781">
          <a:extLst>
            <a:ext uri="{FF2B5EF4-FFF2-40B4-BE49-F238E27FC236}">
              <a16:creationId xmlns:a16="http://schemas.microsoft.com/office/drawing/2014/main" xmlns="" id="{00000000-0008-0000-0B00-00009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7" name="Text Box 782">
          <a:extLst>
            <a:ext uri="{FF2B5EF4-FFF2-40B4-BE49-F238E27FC236}">
              <a16:creationId xmlns:a16="http://schemas.microsoft.com/office/drawing/2014/main" xmlns="" id="{00000000-0008-0000-0B00-00009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8" name="Text Box 783">
          <a:extLst>
            <a:ext uri="{FF2B5EF4-FFF2-40B4-BE49-F238E27FC236}">
              <a16:creationId xmlns:a16="http://schemas.microsoft.com/office/drawing/2014/main" xmlns="" id="{00000000-0008-0000-0B00-00009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79" name="Text Box 784">
          <a:extLst>
            <a:ext uri="{FF2B5EF4-FFF2-40B4-BE49-F238E27FC236}">
              <a16:creationId xmlns:a16="http://schemas.microsoft.com/office/drawing/2014/main" xmlns="" id="{00000000-0008-0000-0B00-00009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0" name="Text Box 785">
          <a:extLst>
            <a:ext uri="{FF2B5EF4-FFF2-40B4-BE49-F238E27FC236}">
              <a16:creationId xmlns:a16="http://schemas.microsoft.com/office/drawing/2014/main" xmlns="" id="{00000000-0008-0000-0B00-00009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1" name="Text Box 786">
          <a:extLst>
            <a:ext uri="{FF2B5EF4-FFF2-40B4-BE49-F238E27FC236}">
              <a16:creationId xmlns:a16="http://schemas.microsoft.com/office/drawing/2014/main" xmlns="" id="{00000000-0008-0000-0B00-00009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2" name="Text Box 787">
          <a:extLst>
            <a:ext uri="{FF2B5EF4-FFF2-40B4-BE49-F238E27FC236}">
              <a16:creationId xmlns:a16="http://schemas.microsoft.com/office/drawing/2014/main" xmlns="" id="{00000000-0008-0000-0B00-00009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3" name="Text Box 788">
          <a:extLst>
            <a:ext uri="{FF2B5EF4-FFF2-40B4-BE49-F238E27FC236}">
              <a16:creationId xmlns:a16="http://schemas.microsoft.com/office/drawing/2014/main" xmlns="" id="{00000000-0008-0000-0B00-00009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4" name="Text Box 789">
          <a:extLst>
            <a:ext uri="{FF2B5EF4-FFF2-40B4-BE49-F238E27FC236}">
              <a16:creationId xmlns:a16="http://schemas.microsoft.com/office/drawing/2014/main" xmlns="" id="{00000000-0008-0000-0B00-00009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5" name="Text Box 790">
          <a:extLst>
            <a:ext uri="{FF2B5EF4-FFF2-40B4-BE49-F238E27FC236}">
              <a16:creationId xmlns:a16="http://schemas.microsoft.com/office/drawing/2014/main" xmlns="" id="{00000000-0008-0000-0B00-00009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6" name="Text Box 791">
          <a:extLst>
            <a:ext uri="{FF2B5EF4-FFF2-40B4-BE49-F238E27FC236}">
              <a16:creationId xmlns:a16="http://schemas.microsoft.com/office/drawing/2014/main" xmlns="" id="{00000000-0008-0000-0B00-00009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7" name="Text Box 792">
          <a:extLst>
            <a:ext uri="{FF2B5EF4-FFF2-40B4-BE49-F238E27FC236}">
              <a16:creationId xmlns:a16="http://schemas.microsoft.com/office/drawing/2014/main" xmlns="" id="{00000000-0008-0000-0B00-00009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8" name="Text Box 793">
          <a:extLst>
            <a:ext uri="{FF2B5EF4-FFF2-40B4-BE49-F238E27FC236}">
              <a16:creationId xmlns:a16="http://schemas.microsoft.com/office/drawing/2014/main" xmlns="" id="{00000000-0008-0000-0B00-0000A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89" name="Text Box 794">
          <a:extLst>
            <a:ext uri="{FF2B5EF4-FFF2-40B4-BE49-F238E27FC236}">
              <a16:creationId xmlns:a16="http://schemas.microsoft.com/office/drawing/2014/main" xmlns="" id="{00000000-0008-0000-0B00-0000A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0" name="Text Box 795">
          <a:extLst>
            <a:ext uri="{FF2B5EF4-FFF2-40B4-BE49-F238E27FC236}">
              <a16:creationId xmlns:a16="http://schemas.microsoft.com/office/drawing/2014/main" xmlns="" id="{00000000-0008-0000-0B00-0000A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1" name="Text Box 796">
          <a:extLst>
            <a:ext uri="{FF2B5EF4-FFF2-40B4-BE49-F238E27FC236}">
              <a16:creationId xmlns:a16="http://schemas.microsoft.com/office/drawing/2014/main" xmlns="" id="{00000000-0008-0000-0B00-0000A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2" name="Text Box 797">
          <a:extLst>
            <a:ext uri="{FF2B5EF4-FFF2-40B4-BE49-F238E27FC236}">
              <a16:creationId xmlns:a16="http://schemas.microsoft.com/office/drawing/2014/main" xmlns="" id="{00000000-0008-0000-0B00-0000A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3" name="Text Box 798">
          <a:extLst>
            <a:ext uri="{FF2B5EF4-FFF2-40B4-BE49-F238E27FC236}">
              <a16:creationId xmlns:a16="http://schemas.microsoft.com/office/drawing/2014/main" xmlns="" id="{00000000-0008-0000-0B00-0000A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4" name="Text Box 799">
          <a:extLst>
            <a:ext uri="{FF2B5EF4-FFF2-40B4-BE49-F238E27FC236}">
              <a16:creationId xmlns:a16="http://schemas.microsoft.com/office/drawing/2014/main" xmlns="" id="{00000000-0008-0000-0B00-0000A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5" name="Text Box 800">
          <a:extLst>
            <a:ext uri="{FF2B5EF4-FFF2-40B4-BE49-F238E27FC236}">
              <a16:creationId xmlns:a16="http://schemas.microsoft.com/office/drawing/2014/main" xmlns="" id="{00000000-0008-0000-0B00-0000A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6" name="Text Box 801">
          <a:extLst>
            <a:ext uri="{FF2B5EF4-FFF2-40B4-BE49-F238E27FC236}">
              <a16:creationId xmlns:a16="http://schemas.microsoft.com/office/drawing/2014/main" xmlns="" id="{00000000-0008-0000-0B00-0000A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7" name="Text Box 802">
          <a:extLst>
            <a:ext uri="{FF2B5EF4-FFF2-40B4-BE49-F238E27FC236}">
              <a16:creationId xmlns:a16="http://schemas.microsoft.com/office/drawing/2014/main" xmlns="" id="{00000000-0008-0000-0B00-0000A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8" name="Text Box 803">
          <a:extLst>
            <a:ext uri="{FF2B5EF4-FFF2-40B4-BE49-F238E27FC236}">
              <a16:creationId xmlns:a16="http://schemas.microsoft.com/office/drawing/2014/main" xmlns="" id="{00000000-0008-0000-0B00-0000A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499" name="Text Box 804">
          <a:extLst>
            <a:ext uri="{FF2B5EF4-FFF2-40B4-BE49-F238E27FC236}">
              <a16:creationId xmlns:a16="http://schemas.microsoft.com/office/drawing/2014/main" xmlns="" id="{00000000-0008-0000-0B00-0000A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0" name="Text Box 805">
          <a:extLst>
            <a:ext uri="{FF2B5EF4-FFF2-40B4-BE49-F238E27FC236}">
              <a16:creationId xmlns:a16="http://schemas.microsoft.com/office/drawing/2014/main" xmlns="" id="{00000000-0008-0000-0B00-0000A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1" name="Text Box 806">
          <a:extLst>
            <a:ext uri="{FF2B5EF4-FFF2-40B4-BE49-F238E27FC236}">
              <a16:creationId xmlns:a16="http://schemas.microsoft.com/office/drawing/2014/main" xmlns="" id="{00000000-0008-0000-0B00-0000A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2" name="Text Box 807">
          <a:extLst>
            <a:ext uri="{FF2B5EF4-FFF2-40B4-BE49-F238E27FC236}">
              <a16:creationId xmlns:a16="http://schemas.microsoft.com/office/drawing/2014/main" xmlns="" id="{00000000-0008-0000-0B00-0000A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3" name="Text Box 808">
          <a:extLst>
            <a:ext uri="{FF2B5EF4-FFF2-40B4-BE49-F238E27FC236}">
              <a16:creationId xmlns:a16="http://schemas.microsoft.com/office/drawing/2014/main" xmlns="" id="{00000000-0008-0000-0B00-0000A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4" name="Text Box 809">
          <a:extLst>
            <a:ext uri="{FF2B5EF4-FFF2-40B4-BE49-F238E27FC236}">
              <a16:creationId xmlns:a16="http://schemas.microsoft.com/office/drawing/2014/main" xmlns="" id="{00000000-0008-0000-0B00-0000B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5" name="Text Box 810">
          <a:extLst>
            <a:ext uri="{FF2B5EF4-FFF2-40B4-BE49-F238E27FC236}">
              <a16:creationId xmlns:a16="http://schemas.microsoft.com/office/drawing/2014/main" xmlns="" id="{00000000-0008-0000-0B00-0000B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6" name="Text Box 811">
          <a:extLst>
            <a:ext uri="{FF2B5EF4-FFF2-40B4-BE49-F238E27FC236}">
              <a16:creationId xmlns:a16="http://schemas.microsoft.com/office/drawing/2014/main" xmlns="" id="{00000000-0008-0000-0B00-0000B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7" name="Text Box 812">
          <a:extLst>
            <a:ext uri="{FF2B5EF4-FFF2-40B4-BE49-F238E27FC236}">
              <a16:creationId xmlns:a16="http://schemas.microsoft.com/office/drawing/2014/main" xmlns="" id="{00000000-0008-0000-0B00-0000B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8" name="Text Box 813">
          <a:extLst>
            <a:ext uri="{FF2B5EF4-FFF2-40B4-BE49-F238E27FC236}">
              <a16:creationId xmlns:a16="http://schemas.microsoft.com/office/drawing/2014/main" xmlns="" id="{00000000-0008-0000-0B00-0000B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09" name="Text Box 814">
          <a:extLst>
            <a:ext uri="{FF2B5EF4-FFF2-40B4-BE49-F238E27FC236}">
              <a16:creationId xmlns:a16="http://schemas.microsoft.com/office/drawing/2014/main" xmlns="" id="{00000000-0008-0000-0B00-0000B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0" name="Text Box 815">
          <a:extLst>
            <a:ext uri="{FF2B5EF4-FFF2-40B4-BE49-F238E27FC236}">
              <a16:creationId xmlns:a16="http://schemas.microsoft.com/office/drawing/2014/main" xmlns="" id="{00000000-0008-0000-0B00-0000B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1" name="Text Box 816">
          <a:extLst>
            <a:ext uri="{FF2B5EF4-FFF2-40B4-BE49-F238E27FC236}">
              <a16:creationId xmlns:a16="http://schemas.microsoft.com/office/drawing/2014/main" xmlns="" id="{00000000-0008-0000-0B00-0000B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2" name="Text Box 817">
          <a:extLst>
            <a:ext uri="{FF2B5EF4-FFF2-40B4-BE49-F238E27FC236}">
              <a16:creationId xmlns:a16="http://schemas.microsoft.com/office/drawing/2014/main" xmlns="" id="{00000000-0008-0000-0B00-0000B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3" name="Text Box 818">
          <a:extLst>
            <a:ext uri="{FF2B5EF4-FFF2-40B4-BE49-F238E27FC236}">
              <a16:creationId xmlns:a16="http://schemas.microsoft.com/office/drawing/2014/main" xmlns="" id="{00000000-0008-0000-0B00-0000B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4" name="Text Box 819">
          <a:extLst>
            <a:ext uri="{FF2B5EF4-FFF2-40B4-BE49-F238E27FC236}">
              <a16:creationId xmlns:a16="http://schemas.microsoft.com/office/drawing/2014/main" xmlns="" id="{00000000-0008-0000-0B00-0000B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5" name="Text Box 820">
          <a:extLst>
            <a:ext uri="{FF2B5EF4-FFF2-40B4-BE49-F238E27FC236}">
              <a16:creationId xmlns:a16="http://schemas.microsoft.com/office/drawing/2014/main" xmlns="" id="{00000000-0008-0000-0B00-0000B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6" name="Text Box 821">
          <a:extLst>
            <a:ext uri="{FF2B5EF4-FFF2-40B4-BE49-F238E27FC236}">
              <a16:creationId xmlns:a16="http://schemas.microsoft.com/office/drawing/2014/main" xmlns="" id="{00000000-0008-0000-0B00-0000B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7" name="Text Box 822">
          <a:extLst>
            <a:ext uri="{FF2B5EF4-FFF2-40B4-BE49-F238E27FC236}">
              <a16:creationId xmlns:a16="http://schemas.microsoft.com/office/drawing/2014/main" xmlns="" id="{00000000-0008-0000-0B00-0000B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8" name="Text Box 823">
          <a:extLst>
            <a:ext uri="{FF2B5EF4-FFF2-40B4-BE49-F238E27FC236}">
              <a16:creationId xmlns:a16="http://schemas.microsoft.com/office/drawing/2014/main" xmlns="" id="{00000000-0008-0000-0B00-0000B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19" name="Text Box 824">
          <a:extLst>
            <a:ext uri="{FF2B5EF4-FFF2-40B4-BE49-F238E27FC236}">
              <a16:creationId xmlns:a16="http://schemas.microsoft.com/office/drawing/2014/main" xmlns="" id="{00000000-0008-0000-0B00-0000B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0" name="Text Box 825">
          <a:extLst>
            <a:ext uri="{FF2B5EF4-FFF2-40B4-BE49-F238E27FC236}">
              <a16:creationId xmlns:a16="http://schemas.microsoft.com/office/drawing/2014/main" xmlns="" id="{00000000-0008-0000-0B00-0000C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1" name="Text Box 826">
          <a:extLst>
            <a:ext uri="{FF2B5EF4-FFF2-40B4-BE49-F238E27FC236}">
              <a16:creationId xmlns:a16="http://schemas.microsoft.com/office/drawing/2014/main" xmlns="" id="{00000000-0008-0000-0B00-0000C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2" name="Text Box 827">
          <a:extLst>
            <a:ext uri="{FF2B5EF4-FFF2-40B4-BE49-F238E27FC236}">
              <a16:creationId xmlns:a16="http://schemas.microsoft.com/office/drawing/2014/main" xmlns="" id="{00000000-0008-0000-0B00-0000C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3" name="Text Box 828">
          <a:extLst>
            <a:ext uri="{FF2B5EF4-FFF2-40B4-BE49-F238E27FC236}">
              <a16:creationId xmlns:a16="http://schemas.microsoft.com/office/drawing/2014/main" xmlns="" id="{00000000-0008-0000-0B00-0000C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4" name="Text Box 829">
          <a:extLst>
            <a:ext uri="{FF2B5EF4-FFF2-40B4-BE49-F238E27FC236}">
              <a16:creationId xmlns:a16="http://schemas.microsoft.com/office/drawing/2014/main" xmlns="" id="{00000000-0008-0000-0B00-0000C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5" name="Text Box 830">
          <a:extLst>
            <a:ext uri="{FF2B5EF4-FFF2-40B4-BE49-F238E27FC236}">
              <a16:creationId xmlns:a16="http://schemas.microsoft.com/office/drawing/2014/main" xmlns="" id="{00000000-0008-0000-0B00-0000C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6" name="Text Box 831">
          <a:extLst>
            <a:ext uri="{FF2B5EF4-FFF2-40B4-BE49-F238E27FC236}">
              <a16:creationId xmlns:a16="http://schemas.microsoft.com/office/drawing/2014/main" xmlns="" id="{00000000-0008-0000-0B00-0000C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7" name="Text Box 832">
          <a:extLst>
            <a:ext uri="{FF2B5EF4-FFF2-40B4-BE49-F238E27FC236}">
              <a16:creationId xmlns:a16="http://schemas.microsoft.com/office/drawing/2014/main" xmlns="" id="{00000000-0008-0000-0B00-0000C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8" name="Text Box 833">
          <a:extLst>
            <a:ext uri="{FF2B5EF4-FFF2-40B4-BE49-F238E27FC236}">
              <a16:creationId xmlns:a16="http://schemas.microsoft.com/office/drawing/2014/main" xmlns="" id="{00000000-0008-0000-0B00-0000C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29" name="Text Box 834">
          <a:extLst>
            <a:ext uri="{FF2B5EF4-FFF2-40B4-BE49-F238E27FC236}">
              <a16:creationId xmlns:a16="http://schemas.microsoft.com/office/drawing/2014/main" xmlns="" id="{00000000-0008-0000-0B00-0000C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0" name="Text Box 835">
          <a:extLst>
            <a:ext uri="{FF2B5EF4-FFF2-40B4-BE49-F238E27FC236}">
              <a16:creationId xmlns:a16="http://schemas.microsoft.com/office/drawing/2014/main" xmlns="" id="{00000000-0008-0000-0B00-0000C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1" name="Text Box 836">
          <a:extLst>
            <a:ext uri="{FF2B5EF4-FFF2-40B4-BE49-F238E27FC236}">
              <a16:creationId xmlns:a16="http://schemas.microsoft.com/office/drawing/2014/main" xmlns="" id="{00000000-0008-0000-0B00-0000C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2" name="Text Box 837">
          <a:extLst>
            <a:ext uri="{FF2B5EF4-FFF2-40B4-BE49-F238E27FC236}">
              <a16:creationId xmlns:a16="http://schemas.microsoft.com/office/drawing/2014/main" xmlns="" id="{00000000-0008-0000-0B00-0000C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3" name="Text Box 838">
          <a:extLst>
            <a:ext uri="{FF2B5EF4-FFF2-40B4-BE49-F238E27FC236}">
              <a16:creationId xmlns:a16="http://schemas.microsoft.com/office/drawing/2014/main" xmlns="" id="{00000000-0008-0000-0B00-0000C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4" name="Text Box 839">
          <a:extLst>
            <a:ext uri="{FF2B5EF4-FFF2-40B4-BE49-F238E27FC236}">
              <a16:creationId xmlns:a16="http://schemas.microsoft.com/office/drawing/2014/main" xmlns="" id="{00000000-0008-0000-0B00-0000C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5" name="Text Box 840">
          <a:extLst>
            <a:ext uri="{FF2B5EF4-FFF2-40B4-BE49-F238E27FC236}">
              <a16:creationId xmlns:a16="http://schemas.microsoft.com/office/drawing/2014/main" xmlns="" id="{00000000-0008-0000-0B00-0000C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6" name="Text Box 841">
          <a:extLst>
            <a:ext uri="{FF2B5EF4-FFF2-40B4-BE49-F238E27FC236}">
              <a16:creationId xmlns:a16="http://schemas.microsoft.com/office/drawing/2014/main" xmlns="" id="{00000000-0008-0000-0B00-0000D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7" name="Text Box 842">
          <a:extLst>
            <a:ext uri="{FF2B5EF4-FFF2-40B4-BE49-F238E27FC236}">
              <a16:creationId xmlns:a16="http://schemas.microsoft.com/office/drawing/2014/main" xmlns="" id="{00000000-0008-0000-0B00-0000D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8" name="Text Box 843">
          <a:extLst>
            <a:ext uri="{FF2B5EF4-FFF2-40B4-BE49-F238E27FC236}">
              <a16:creationId xmlns:a16="http://schemas.microsoft.com/office/drawing/2014/main" xmlns="" id="{00000000-0008-0000-0B00-0000D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39" name="Text Box 844">
          <a:extLst>
            <a:ext uri="{FF2B5EF4-FFF2-40B4-BE49-F238E27FC236}">
              <a16:creationId xmlns:a16="http://schemas.microsoft.com/office/drawing/2014/main" xmlns="" id="{00000000-0008-0000-0B00-0000D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0" name="Text Box 845">
          <a:extLst>
            <a:ext uri="{FF2B5EF4-FFF2-40B4-BE49-F238E27FC236}">
              <a16:creationId xmlns:a16="http://schemas.microsoft.com/office/drawing/2014/main" xmlns="" id="{00000000-0008-0000-0B00-0000D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1" name="Text Box 846">
          <a:extLst>
            <a:ext uri="{FF2B5EF4-FFF2-40B4-BE49-F238E27FC236}">
              <a16:creationId xmlns:a16="http://schemas.microsoft.com/office/drawing/2014/main" xmlns="" id="{00000000-0008-0000-0B00-0000D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2" name="Text Box 847">
          <a:extLst>
            <a:ext uri="{FF2B5EF4-FFF2-40B4-BE49-F238E27FC236}">
              <a16:creationId xmlns:a16="http://schemas.microsoft.com/office/drawing/2014/main" xmlns="" id="{00000000-0008-0000-0B00-0000D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3" name="Text Box 848">
          <a:extLst>
            <a:ext uri="{FF2B5EF4-FFF2-40B4-BE49-F238E27FC236}">
              <a16:creationId xmlns:a16="http://schemas.microsoft.com/office/drawing/2014/main" xmlns="" id="{00000000-0008-0000-0B00-0000D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4" name="Text Box 849">
          <a:extLst>
            <a:ext uri="{FF2B5EF4-FFF2-40B4-BE49-F238E27FC236}">
              <a16:creationId xmlns:a16="http://schemas.microsoft.com/office/drawing/2014/main" xmlns="" id="{00000000-0008-0000-0B00-0000D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5" name="Text Box 850">
          <a:extLst>
            <a:ext uri="{FF2B5EF4-FFF2-40B4-BE49-F238E27FC236}">
              <a16:creationId xmlns:a16="http://schemas.microsoft.com/office/drawing/2014/main" xmlns="" id="{00000000-0008-0000-0B00-0000D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6" name="Text Box 851">
          <a:extLst>
            <a:ext uri="{FF2B5EF4-FFF2-40B4-BE49-F238E27FC236}">
              <a16:creationId xmlns:a16="http://schemas.microsoft.com/office/drawing/2014/main" xmlns="" id="{00000000-0008-0000-0B00-0000D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7" name="Text Box 852">
          <a:extLst>
            <a:ext uri="{FF2B5EF4-FFF2-40B4-BE49-F238E27FC236}">
              <a16:creationId xmlns:a16="http://schemas.microsoft.com/office/drawing/2014/main" xmlns="" id="{00000000-0008-0000-0B00-0000D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8" name="Text Box 853">
          <a:extLst>
            <a:ext uri="{FF2B5EF4-FFF2-40B4-BE49-F238E27FC236}">
              <a16:creationId xmlns:a16="http://schemas.microsoft.com/office/drawing/2014/main" xmlns="" id="{00000000-0008-0000-0B00-0000D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49" name="Text Box 854">
          <a:extLst>
            <a:ext uri="{FF2B5EF4-FFF2-40B4-BE49-F238E27FC236}">
              <a16:creationId xmlns:a16="http://schemas.microsoft.com/office/drawing/2014/main" xmlns="" id="{00000000-0008-0000-0B00-0000D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0" name="Text Box 855">
          <a:extLst>
            <a:ext uri="{FF2B5EF4-FFF2-40B4-BE49-F238E27FC236}">
              <a16:creationId xmlns:a16="http://schemas.microsoft.com/office/drawing/2014/main" xmlns="" id="{00000000-0008-0000-0B00-0000D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1" name="Text Box 856">
          <a:extLst>
            <a:ext uri="{FF2B5EF4-FFF2-40B4-BE49-F238E27FC236}">
              <a16:creationId xmlns:a16="http://schemas.microsoft.com/office/drawing/2014/main" xmlns="" id="{00000000-0008-0000-0B00-0000D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2" name="Text Box 857">
          <a:extLst>
            <a:ext uri="{FF2B5EF4-FFF2-40B4-BE49-F238E27FC236}">
              <a16:creationId xmlns:a16="http://schemas.microsoft.com/office/drawing/2014/main" xmlns="" id="{00000000-0008-0000-0B00-0000E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3" name="Text Box 858">
          <a:extLst>
            <a:ext uri="{FF2B5EF4-FFF2-40B4-BE49-F238E27FC236}">
              <a16:creationId xmlns:a16="http://schemas.microsoft.com/office/drawing/2014/main" xmlns="" id="{00000000-0008-0000-0B00-0000E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4" name="Text Box 859">
          <a:extLst>
            <a:ext uri="{FF2B5EF4-FFF2-40B4-BE49-F238E27FC236}">
              <a16:creationId xmlns:a16="http://schemas.microsoft.com/office/drawing/2014/main" xmlns="" id="{00000000-0008-0000-0B00-0000E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5" name="Text Box 860">
          <a:extLst>
            <a:ext uri="{FF2B5EF4-FFF2-40B4-BE49-F238E27FC236}">
              <a16:creationId xmlns:a16="http://schemas.microsoft.com/office/drawing/2014/main" xmlns="" id="{00000000-0008-0000-0B00-0000E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6" name="Text Box 861">
          <a:extLst>
            <a:ext uri="{FF2B5EF4-FFF2-40B4-BE49-F238E27FC236}">
              <a16:creationId xmlns:a16="http://schemas.microsoft.com/office/drawing/2014/main" xmlns="" id="{00000000-0008-0000-0B00-0000E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7" name="Text Box 862">
          <a:extLst>
            <a:ext uri="{FF2B5EF4-FFF2-40B4-BE49-F238E27FC236}">
              <a16:creationId xmlns:a16="http://schemas.microsoft.com/office/drawing/2014/main" xmlns="" id="{00000000-0008-0000-0B00-0000E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8" name="Text Box 863">
          <a:extLst>
            <a:ext uri="{FF2B5EF4-FFF2-40B4-BE49-F238E27FC236}">
              <a16:creationId xmlns:a16="http://schemas.microsoft.com/office/drawing/2014/main" xmlns="" id="{00000000-0008-0000-0B00-0000E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59" name="Text Box 864">
          <a:extLst>
            <a:ext uri="{FF2B5EF4-FFF2-40B4-BE49-F238E27FC236}">
              <a16:creationId xmlns:a16="http://schemas.microsoft.com/office/drawing/2014/main" xmlns="" id="{00000000-0008-0000-0B00-0000E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0" name="Text Box 865">
          <a:extLst>
            <a:ext uri="{FF2B5EF4-FFF2-40B4-BE49-F238E27FC236}">
              <a16:creationId xmlns:a16="http://schemas.microsoft.com/office/drawing/2014/main" xmlns="" id="{00000000-0008-0000-0B00-0000E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1" name="Text Box 866">
          <a:extLst>
            <a:ext uri="{FF2B5EF4-FFF2-40B4-BE49-F238E27FC236}">
              <a16:creationId xmlns:a16="http://schemas.microsoft.com/office/drawing/2014/main" xmlns="" id="{00000000-0008-0000-0B00-0000E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2" name="Text Box 867">
          <a:extLst>
            <a:ext uri="{FF2B5EF4-FFF2-40B4-BE49-F238E27FC236}">
              <a16:creationId xmlns:a16="http://schemas.microsoft.com/office/drawing/2014/main" xmlns="" id="{00000000-0008-0000-0B00-0000E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3" name="Text Box 868">
          <a:extLst>
            <a:ext uri="{FF2B5EF4-FFF2-40B4-BE49-F238E27FC236}">
              <a16:creationId xmlns:a16="http://schemas.microsoft.com/office/drawing/2014/main" xmlns="" id="{00000000-0008-0000-0B00-0000E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4" name="Text Box 869">
          <a:extLst>
            <a:ext uri="{FF2B5EF4-FFF2-40B4-BE49-F238E27FC236}">
              <a16:creationId xmlns:a16="http://schemas.microsoft.com/office/drawing/2014/main" xmlns="" id="{00000000-0008-0000-0B00-0000E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5" name="Text Box 870">
          <a:extLst>
            <a:ext uri="{FF2B5EF4-FFF2-40B4-BE49-F238E27FC236}">
              <a16:creationId xmlns:a16="http://schemas.microsoft.com/office/drawing/2014/main" xmlns="" id="{00000000-0008-0000-0B00-0000E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6" name="Text Box 871">
          <a:extLst>
            <a:ext uri="{FF2B5EF4-FFF2-40B4-BE49-F238E27FC236}">
              <a16:creationId xmlns:a16="http://schemas.microsoft.com/office/drawing/2014/main" xmlns="" id="{00000000-0008-0000-0B00-0000E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7" name="Text Box 872">
          <a:extLst>
            <a:ext uri="{FF2B5EF4-FFF2-40B4-BE49-F238E27FC236}">
              <a16:creationId xmlns:a16="http://schemas.microsoft.com/office/drawing/2014/main" xmlns="" id="{00000000-0008-0000-0B00-0000E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8" name="Text Box 873">
          <a:extLst>
            <a:ext uri="{FF2B5EF4-FFF2-40B4-BE49-F238E27FC236}">
              <a16:creationId xmlns:a16="http://schemas.microsoft.com/office/drawing/2014/main" xmlns="" id="{00000000-0008-0000-0B00-0000F0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69" name="Text Box 874">
          <a:extLst>
            <a:ext uri="{FF2B5EF4-FFF2-40B4-BE49-F238E27FC236}">
              <a16:creationId xmlns:a16="http://schemas.microsoft.com/office/drawing/2014/main" xmlns="" id="{00000000-0008-0000-0B00-0000F1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0" name="Text Box 875">
          <a:extLst>
            <a:ext uri="{FF2B5EF4-FFF2-40B4-BE49-F238E27FC236}">
              <a16:creationId xmlns:a16="http://schemas.microsoft.com/office/drawing/2014/main" xmlns="" id="{00000000-0008-0000-0B00-0000F2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1" name="Text Box 876">
          <a:extLst>
            <a:ext uri="{FF2B5EF4-FFF2-40B4-BE49-F238E27FC236}">
              <a16:creationId xmlns:a16="http://schemas.microsoft.com/office/drawing/2014/main" xmlns="" id="{00000000-0008-0000-0B00-0000F3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2" name="Text Box 877">
          <a:extLst>
            <a:ext uri="{FF2B5EF4-FFF2-40B4-BE49-F238E27FC236}">
              <a16:creationId xmlns:a16="http://schemas.microsoft.com/office/drawing/2014/main" xmlns="" id="{00000000-0008-0000-0B00-0000F4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3" name="Text Box 878">
          <a:extLst>
            <a:ext uri="{FF2B5EF4-FFF2-40B4-BE49-F238E27FC236}">
              <a16:creationId xmlns:a16="http://schemas.microsoft.com/office/drawing/2014/main" xmlns="" id="{00000000-0008-0000-0B00-0000F5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4" name="Text Box 879">
          <a:extLst>
            <a:ext uri="{FF2B5EF4-FFF2-40B4-BE49-F238E27FC236}">
              <a16:creationId xmlns:a16="http://schemas.microsoft.com/office/drawing/2014/main" xmlns="" id="{00000000-0008-0000-0B00-0000F6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5" name="Text Box 880">
          <a:extLst>
            <a:ext uri="{FF2B5EF4-FFF2-40B4-BE49-F238E27FC236}">
              <a16:creationId xmlns:a16="http://schemas.microsoft.com/office/drawing/2014/main" xmlns="" id="{00000000-0008-0000-0B00-0000F7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6" name="Text Box 881">
          <a:extLst>
            <a:ext uri="{FF2B5EF4-FFF2-40B4-BE49-F238E27FC236}">
              <a16:creationId xmlns:a16="http://schemas.microsoft.com/office/drawing/2014/main" xmlns="" id="{00000000-0008-0000-0B00-0000F8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7" name="Text Box 882">
          <a:extLst>
            <a:ext uri="{FF2B5EF4-FFF2-40B4-BE49-F238E27FC236}">
              <a16:creationId xmlns:a16="http://schemas.microsoft.com/office/drawing/2014/main" xmlns="" id="{00000000-0008-0000-0B00-0000F9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8" name="Text Box 883">
          <a:extLst>
            <a:ext uri="{FF2B5EF4-FFF2-40B4-BE49-F238E27FC236}">
              <a16:creationId xmlns:a16="http://schemas.microsoft.com/office/drawing/2014/main" xmlns="" id="{00000000-0008-0000-0B00-0000FA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79" name="Text Box 884">
          <a:extLst>
            <a:ext uri="{FF2B5EF4-FFF2-40B4-BE49-F238E27FC236}">
              <a16:creationId xmlns:a16="http://schemas.microsoft.com/office/drawing/2014/main" xmlns="" id="{00000000-0008-0000-0B00-0000FB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0" name="Text Box 885">
          <a:extLst>
            <a:ext uri="{FF2B5EF4-FFF2-40B4-BE49-F238E27FC236}">
              <a16:creationId xmlns:a16="http://schemas.microsoft.com/office/drawing/2014/main" xmlns="" id="{00000000-0008-0000-0B00-0000FC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1" name="Text Box 886">
          <a:extLst>
            <a:ext uri="{FF2B5EF4-FFF2-40B4-BE49-F238E27FC236}">
              <a16:creationId xmlns:a16="http://schemas.microsoft.com/office/drawing/2014/main" xmlns="" id="{00000000-0008-0000-0B00-0000FD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2" name="Text Box 887">
          <a:extLst>
            <a:ext uri="{FF2B5EF4-FFF2-40B4-BE49-F238E27FC236}">
              <a16:creationId xmlns:a16="http://schemas.microsoft.com/office/drawing/2014/main" xmlns="" id="{00000000-0008-0000-0B00-0000FE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3" name="Text Box 888">
          <a:extLst>
            <a:ext uri="{FF2B5EF4-FFF2-40B4-BE49-F238E27FC236}">
              <a16:creationId xmlns:a16="http://schemas.microsoft.com/office/drawing/2014/main" xmlns="" id="{00000000-0008-0000-0B00-0000FF0D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4" name="Text Box 889">
          <a:extLst>
            <a:ext uri="{FF2B5EF4-FFF2-40B4-BE49-F238E27FC236}">
              <a16:creationId xmlns:a16="http://schemas.microsoft.com/office/drawing/2014/main" xmlns="" id="{00000000-0008-0000-0B00-000000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5" name="Text Box 890">
          <a:extLst>
            <a:ext uri="{FF2B5EF4-FFF2-40B4-BE49-F238E27FC236}">
              <a16:creationId xmlns:a16="http://schemas.microsoft.com/office/drawing/2014/main" xmlns="" id="{00000000-0008-0000-0B00-000001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6" name="Text Box 891">
          <a:extLst>
            <a:ext uri="{FF2B5EF4-FFF2-40B4-BE49-F238E27FC236}">
              <a16:creationId xmlns:a16="http://schemas.microsoft.com/office/drawing/2014/main" xmlns="" id="{00000000-0008-0000-0B00-000002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7" name="Text Box 892">
          <a:extLst>
            <a:ext uri="{FF2B5EF4-FFF2-40B4-BE49-F238E27FC236}">
              <a16:creationId xmlns:a16="http://schemas.microsoft.com/office/drawing/2014/main" xmlns="" id="{00000000-0008-0000-0B00-000003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8" name="Text Box 893">
          <a:extLst>
            <a:ext uri="{FF2B5EF4-FFF2-40B4-BE49-F238E27FC236}">
              <a16:creationId xmlns:a16="http://schemas.microsoft.com/office/drawing/2014/main" xmlns="" id="{00000000-0008-0000-0B00-000004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89" name="Text Box 894">
          <a:extLst>
            <a:ext uri="{FF2B5EF4-FFF2-40B4-BE49-F238E27FC236}">
              <a16:creationId xmlns:a16="http://schemas.microsoft.com/office/drawing/2014/main" xmlns="" id="{00000000-0008-0000-0B00-000005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90" name="Text Box 895">
          <a:extLst>
            <a:ext uri="{FF2B5EF4-FFF2-40B4-BE49-F238E27FC236}">
              <a16:creationId xmlns:a16="http://schemas.microsoft.com/office/drawing/2014/main" xmlns="" id="{00000000-0008-0000-0B00-000006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91" name="Text Box 896">
          <a:extLst>
            <a:ext uri="{FF2B5EF4-FFF2-40B4-BE49-F238E27FC236}">
              <a16:creationId xmlns:a16="http://schemas.microsoft.com/office/drawing/2014/main" xmlns="" id="{00000000-0008-0000-0B00-000007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92" name="Text Box 897">
          <a:extLst>
            <a:ext uri="{FF2B5EF4-FFF2-40B4-BE49-F238E27FC236}">
              <a16:creationId xmlns:a16="http://schemas.microsoft.com/office/drawing/2014/main" xmlns="" id="{00000000-0008-0000-0B00-000008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twoCellAnchor editAs="oneCell">
    <xdr:from>
      <xdr:col>2</xdr:col>
      <xdr:colOff>0</xdr:colOff>
      <xdr:row>107</xdr:row>
      <xdr:rowOff>0</xdr:rowOff>
    </xdr:from>
    <xdr:to>
      <xdr:col>3</xdr:col>
      <xdr:colOff>0</xdr:colOff>
      <xdr:row>108</xdr:row>
      <xdr:rowOff>9526</xdr:rowOff>
    </xdr:to>
    <xdr:sp macro="" textlink="">
      <xdr:nvSpPr>
        <xdr:cNvPr id="3593" name="Text Box 898">
          <a:extLst>
            <a:ext uri="{FF2B5EF4-FFF2-40B4-BE49-F238E27FC236}">
              <a16:creationId xmlns:a16="http://schemas.microsoft.com/office/drawing/2014/main" xmlns="" id="{00000000-0008-0000-0B00-0000090E0000}"/>
            </a:ext>
          </a:extLst>
        </xdr:cNvPr>
        <xdr:cNvSpPr txBox="1">
          <a:spLocks noChangeArrowheads="1"/>
        </xdr:cNvSpPr>
      </xdr:nvSpPr>
      <xdr:spPr bwMode="auto">
        <a:xfrm>
          <a:off x="3821206" y="33225441"/>
          <a:ext cx="605118" cy="18882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tabSelected="1" zoomScale="85" zoomScaleNormal="85" workbookViewId="0">
      <selection activeCell="A25" sqref="A25"/>
    </sheetView>
  </sheetViews>
  <sheetFormatPr defaultRowHeight="14.25" x14ac:dyDescent="0.2"/>
  <cols>
    <col min="1" max="1" width="6.7109375" style="1" customWidth="1"/>
    <col min="2" max="2" width="13" style="1" customWidth="1"/>
    <col min="3" max="3" width="9.140625" style="1"/>
    <col min="4" max="4" width="54.140625" style="1" customWidth="1"/>
    <col min="5" max="5" width="57" style="1" customWidth="1"/>
    <col min="6" max="6" width="22" style="1" customWidth="1"/>
    <col min="7" max="9" width="19.42578125" style="1" customWidth="1"/>
    <col min="10" max="16384" width="9.140625" style="1"/>
  </cols>
  <sheetData>
    <row r="1" spans="2:6" x14ac:dyDescent="0.2">
      <c r="F1" s="298"/>
    </row>
    <row r="2" spans="2:6" ht="15" thickBot="1" x14ac:dyDescent="0.25"/>
    <row r="3" spans="2:6" ht="27" customHeight="1" x14ac:dyDescent="0.2">
      <c r="B3" s="545" t="s">
        <v>670</v>
      </c>
      <c r="C3" s="546"/>
      <c r="D3" s="546"/>
      <c r="E3" s="547"/>
    </row>
    <row r="4" spans="2:6" ht="54.75" customHeight="1" x14ac:dyDescent="0.2">
      <c r="B4" s="548" t="s">
        <v>671</v>
      </c>
      <c r="C4" s="549"/>
      <c r="D4" s="549"/>
      <c r="E4" s="550"/>
    </row>
    <row r="5" spans="2:6" ht="33.75" customHeight="1" x14ac:dyDescent="0.2">
      <c r="B5" s="551" t="s">
        <v>672</v>
      </c>
      <c r="C5" s="552"/>
      <c r="D5" s="552"/>
      <c r="E5" s="553"/>
    </row>
    <row r="6" spans="2:6" ht="36" customHeight="1" x14ac:dyDescent="0.2">
      <c r="B6" s="376" t="s">
        <v>550</v>
      </c>
      <c r="C6" s="554" t="s">
        <v>545</v>
      </c>
      <c r="D6" s="554"/>
      <c r="E6" s="383" t="s">
        <v>0</v>
      </c>
    </row>
    <row r="7" spans="2:6" ht="32.25" customHeight="1" x14ac:dyDescent="0.2">
      <c r="B7" s="377" t="s">
        <v>551</v>
      </c>
      <c r="C7" s="544" t="s">
        <v>553</v>
      </c>
      <c r="D7" s="544"/>
      <c r="E7" s="384"/>
    </row>
    <row r="8" spans="2:6" ht="33.75" customHeight="1" x14ac:dyDescent="0.2">
      <c r="B8" s="377" t="s">
        <v>552</v>
      </c>
      <c r="C8" s="544" t="s">
        <v>554</v>
      </c>
      <c r="D8" s="544"/>
      <c r="E8" s="384"/>
    </row>
    <row r="9" spans="2:6" ht="34.5" customHeight="1" x14ac:dyDescent="0.2">
      <c r="B9" s="378" t="s">
        <v>673</v>
      </c>
      <c r="C9" s="543" t="s">
        <v>674</v>
      </c>
      <c r="D9" s="543"/>
      <c r="E9" s="384"/>
    </row>
    <row r="10" spans="2:6" ht="30.75" customHeight="1" x14ac:dyDescent="0.2">
      <c r="B10" s="378" t="s">
        <v>675</v>
      </c>
      <c r="C10" s="543" t="s">
        <v>676</v>
      </c>
      <c r="D10" s="543"/>
      <c r="E10" s="384"/>
    </row>
    <row r="11" spans="2:6" ht="31.5" customHeight="1" x14ac:dyDescent="0.2">
      <c r="B11" s="378" t="s">
        <v>677</v>
      </c>
      <c r="C11" s="543" t="s">
        <v>253</v>
      </c>
      <c r="D11" s="543"/>
      <c r="E11" s="384"/>
    </row>
    <row r="12" spans="2:6" ht="32.25" customHeight="1" x14ac:dyDescent="0.2">
      <c r="B12" s="378" t="s">
        <v>678</v>
      </c>
      <c r="C12" s="543" t="s">
        <v>679</v>
      </c>
      <c r="D12" s="543"/>
      <c r="E12" s="384"/>
    </row>
    <row r="13" spans="2:6" ht="30.75" customHeight="1" x14ac:dyDescent="0.2">
      <c r="B13" s="378" t="s">
        <v>680</v>
      </c>
      <c r="C13" s="543" t="s">
        <v>681</v>
      </c>
      <c r="D13" s="543"/>
      <c r="E13" s="384"/>
    </row>
    <row r="14" spans="2:6" ht="36.75" customHeight="1" x14ac:dyDescent="0.2">
      <c r="B14" s="377" t="s">
        <v>555</v>
      </c>
      <c r="C14" s="544" t="s">
        <v>556</v>
      </c>
      <c r="D14" s="544"/>
      <c r="E14" s="384">
        <v>35280000</v>
      </c>
    </row>
    <row r="15" spans="2:6" ht="30" customHeight="1" x14ac:dyDescent="0.2">
      <c r="B15" s="377" t="s">
        <v>557</v>
      </c>
      <c r="C15" s="544" t="s">
        <v>558</v>
      </c>
      <c r="D15" s="544"/>
      <c r="E15" s="384"/>
    </row>
    <row r="16" spans="2:6" ht="30.75" customHeight="1" x14ac:dyDescent="0.2">
      <c r="B16" s="379" t="s">
        <v>559</v>
      </c>
      <c r="C16" s="544" t="s">
        <v>560</v>
      </c>
      <c r="D16" s="544"/>
      <c r="E16" s="384"/>
    </row>
    <row r="17" spans="2:5" ht="30.75" customHeight="1" x14ac:dyDescent="0.2">
      <c r="B17" s="379" t="s">
        <v>26</v>
      </c>
      <c r="C17" s="544" t="s">
        <v>561</v>
      </c>
      <c r="D17" s="544"/>
      <c r="E17" s="384"/>
    </row>
    <row r="18" spans="2:5" ht="39" customHeight="1" x14ac:dyDescent="0.2">
      <c r="B18" s="380" t="s">
        <v>562</v>
      </c>
      <c r="C18" s="534" t="s">
        <v>754</v>
      </c>
      <c r="D18" s="535"/>
      <c r="E18" s="385"/>
    </row>
    <row r="19" spans="2:5" ht="50.25" customHeight="1" thickBot="1" x14ac:dyDescent="0.3">
      <c r="B19" s="381"/>
      <c r="C19" s="536" t="s">
        <v>683</v>
      </c>
      <c r="D19" s="536"/>
      <c r="E19" s="386"/>
    </row>
    <row r="20" spans="2:5" ht="18.75" thickBot="1" x14ac:dyDescent="0.3">
      <c r="B20" s="382"/>
      <c r="C20" s="382"/>
      <c r="D20" s="382"/>
      <c r="E20" s="382"/>
    </row>
    <row r="21" spans="2:5" ht="14.25" customHeight="1" x14ac:dyDescent="0.2">
      <c r="B21" s="537" t="s">
        <v>682</v>
      </c>
      <c r="C21" s="538"/>
      <c r="D21" s="538"/>
      <c r="E21" s="539"/>
    </row>
    <row r="22" spans="2:5" ht="88.5" customHeight="1" thickBot="1" x14ac:dyDescent="0.25">
      <c r="B22" s="540"/>
      <c r="C22" s="541"/>
      <c r="D22" s="541"/>
      <c r="E22" s="542"/>
    </row>
  </sheetData>
  <customSheetViews>
    <customSheetView guid="{5F4F3DD9-AA94-4B89-A9F2-3566C1218EDC}" showPageBreaks="1" fitToPage="1" printArea="1">
      <selection activeCell="B38" sqref="B38"/>
      <pageMargins left="0.39370078740157483" right="0.39370078740157483" top="0.39370078740157483" bottom="0.39370078740157483" header="0.19685039370078741" footer="0.19685039370078741"/>
      <pageSetup paperSize="9" fitToHeight="0" orientation="portrait" useFirstPageNumber="1" r:id="rId1"/>
      <headerFooter>
        <oddHeader>&amp;L&amp;"Arial,Regular"&amp;9CDCL&amp;R&amp;"Arial,Regular"&amp;9ALDTP</oddHeader>
        <oddFooter>&amp;L&amp;"Arial,Regular"&amp;9Signature of Bidder&amp;R&amp;"Arial,Regular"&amp;9Page &amp;P</oddFooter>
      </headerFooter>
    </customSheetView>
    <customSheetView guid="{B0FF80C2-2B10-469E-93D1-9FED9C0BA6EB}" fitToPage="1">
      <selection activeCell="A2" sqref="A2:C2"/>
      <pageMargins left="0.39370078740157483" right="0.39370078740157483" top="0.39370078740157483" bottom="0.39370078740157483" header="0.19685039370078741" footer="0.19685039370078741"/>
      <pageSetup paperSize="9" fitToHeight="0" orientation="portrait" useFirstPageNumber="1" r:id="rId2"/>
      <headerFooter>
        <oddHeader>&amp;L&amp;"Arial,Regular"&amp;9CDCL&amp;R&amp;"Arial,Regular"&amp;9ALDTP</oddHeader>
        <oddFooter>&amp;L&amp;"Arial,Regular"&amp;9Signature of Bidder&amp;R&amp;"Arial,Regular"&amp;9Page &amp;P</oddFooter>
      </headerFooter>
    </customSheetView>
  </customSheetViews>
  <mergeCells count="18">
    <mergeCell ref="B3:E3"/>
    <mergeCell ref="B4:E4"/>
    <mergeCell ref="B5:E5"/>
    <mergeCell ref="C6:D6"/>
    <mergeCell ref="C7:D7"/>
    <mergeCell ref="C8:D8"/>
    <mergeCell ref="C9:D9"/>
    <mergeCell ref="C10:D10"/>
    <mergeCell ref="C11:D11"/>
    <mergeCell ref="C12:D12"/>
    <mergeCell ref="C18:D18"/>
    <mergeCell ref="C19:D19"/>
    <mergeCell ref="B21:E22"/>
    <mergeCell ref="C13:D13"/>
    <mergeCell ref="C14:D14"/>
    <mergeCell ref="C15:D15"/>
    <mergeCell ref="C16:D16"/>
    <mergeCell ref="C17:D17"/>
  </mergeCells>
  <pageMargins left="0.59055118110236204" right="0.39370078740157499" top="0.55118110236220497" bottom="0.55118110236220497" header="0.196850393700787" footer="0.196850393700787"/>
  <pageSetup paperSize="9" scale="68" fitToHeight="0" orientation="portrait" useFirstPageNumber="1" r:id="rId3"/>
  <headerFooter>
    <oddHeader>&amp;L&amp;"Arial,Regular"&amp;9CW-01, ALDTP, CDCL&amp;R&amp;"Arial,Regular"&amp;9May, 2017</oddHeader>
    <oddFooter>&amp;L&amp;"Arial,Regular"&amp;9Bill of Quantities&amp;R&amp;"Arial,Regular"&amp;9Page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2"/>
  <sheetViews>
    <sheetView zoomScale="80" zoomScaleNormal="80" workbookViewId="0">
      <selection activeCell="J9" sqref="J9"/>
    </sheetView>
  </sheetViews>
  <sheetFormatPr defaultRowHeight="15" x14ac:dyDescent="0.25"/>
  <cols>
    <col min="1" max="1" width="10" customWidth="1"/>
    <col min="2" max="2" width="6.5703125" customWidth="1"/>
    <col min="3" max="3" width="36" customWidth="1"/>
    <col min="4" max="4" width="7.85546875" customWidth="1"/>
    <col min="5" max="5" width="14.42578125" customWidth="1"/>
    <col min="6" max="6" width="19" customWidth="1"/>
    <col min="7" max="7" width="36.85546875" customWidth="1"/>
    <col min="8" max="8" width="38.85546875" customWidth="1"/>
  </cols>
  <sheetData>
    <row r="1" spans="2:8" x14ac:dyDescent="0.25">
      <c r="H1" s="309"/>
    </row>
    <row r="2" spans="2:8" ht="18" x14ac:dyDescent="0.25">
      <c r="B2" s="618" t="s">
        <v>526</v>
      </c>
      <c r="C2" s="618"/>
      <c r="D2" s="618"/>
      <c r="E2" s="618"/>
      <c r="F2" s="618"/>
      <c r="G2" s="618"/>
      <c r="H2" s="618"/>
    </row>
    <row r="3" spans="2:8" ht="18.75" thickBot="1" x14ac:dyDescent="0.3">
      <c r="B3" s="618" t="s">
        <v>714</v>
      </c>
      <c r="C3" s="618"/>
      <c r="D3" s="618"/>
      <c r="E3" s="618"/>
      <c r="F3" s="618"/>
      <c r="G3" s="618"/>
      <c r="H3" s="618"/>
    </row>
    <row r="4" spans="2:8" ht="30.75" thickBot="1" x14ac:dyDescent="0.3">
      <c r="B4" s="636" t="s">
        <v>715</v>
      </c>
      <c r="C4" s="637"/>
      <c r="D4" s="637"/>
      <c r="E4" s="637"/>
      <c r="F4" s="637"/>
      <c r="G4" s="637"/>
      <c r="H4" s="505" t="s">
        <v>566</v>
      </c>
    </row>
    <row r="5" spans="2:8" ht="18.75" customHeight="1" x14ac:dyDescent="0.25">
      <c r="B5" s="638"/>
      <c r="C5" s="639"/>
      <c r="D5" s="639"/>
      <c r="E5" s="639"/>
      <c r="F5" s="639"/>
      <c r="G5" s="639"/>
      <c r="H5" s="464"/>
    </row>
    <row r="6" spans="2:8" ht="38.25" customHeight="1" x14ac:dyDescent="0.25">
      <c r="B6" s="504"/>
      <c r="C6" s="633" t="s">
        <v>716</v>
      </c>
      <c r="D6" s="633"/>
      <c r="E6" s="633"/>
      <c r="F6" s="633"/>
      <c r="G6" s="633"/>
      <c r="H6" s="300"/>
    </row>
    <row r="7" spans="2:8" ht="25.5" customHeight="1" x14ac:dyDescent="0.25">
      <c r="B7" s="632"/>
      <c r="C7" s="633"/>
      <c r="D7" s="633"/>
      <c r="E7" s="633"/>
      <c r="F7" s="633"/>
      <c r="G7" s="633"/>
      <c r="H7" s="300"/>
    </row>
    <row r="8" spans="2:8" ht="44.25" customHeight="1" x14ac:dyDescent="0.25">
      <c r="B8" s="504"/>
      <c r="C8" s="633" t="s">
        <v>717</v>
      </c>
      <c r="D8" s="633"/>
      <c r="E8" s="633"/>
      <c r="F8" s="633"/>
      <c r="G8" s="633"/>
      <c r="H8" s="300"/>
    </row>
    <row r="9" spans="2:8" ht="23.25" customHeight="1" x14ac:dyDescent="0.25">
      <c r="B9" s="632"/>
      <c r="C9" s="633"/>
      <c r="D9" s="633"/>
      <c r="E9" s="633"/>
      <c r="F9" s="633"/>
      <c r="G9" s="633"/>
      <c r="H9" s="300"/>
    </row>
    <row r="10" spans="2:8" ht="45" customHeight="1" x14ac:dyDescent="0.25">
      <c r="B10" s="504"/>
      <c r="C10" s="633" t="s">
        <v>718</v>
      </c>
      <c r="D10" s="633"/>
      <c r="E10" s="633"/>
      <c r="F10" s="633"/>
      <c r="G10" s="633"/>
      <c r="H10" s="300"/>
    </row>
    <row r="11" spans="2:8" ht="26.25" customHeight="1" x14ac:dyDescent="0.25">
      <c r="B11" s="634"/>
      <c r="C11" s="635"/>
      <c r="D11" s="635"/>
      <c r="E11" s="635"/>
      <c r="F11" s="635"/>
      <c r="G11" s="635"/>
      <c r="H11" s="300"/>
    </row>
    <row r="12" spans="2:8" ht="39.75" customHeight="1" thickBot="1" x14ac:dyDescent="0.3">
      <c r="B12" s="630" t="s">
        <v>719</v>
      </c>
      <c r="C12" s="631"/>
      <c r="D12" s="631"/>
      <c r="E12" s="631"/>
      <c r="F12" s="631"/>
      <c r="G12" s="631"/>
      <c r="H12" s="301"/>
    </row>
    <row r="13" spans="2:8" x14ac:dyDescent="0.25">
      <c r="H13" s="309"/>
    </row>
    <row r="14" spans="2:8" x14ac:dyDescent="0.25">
      <c r="H14" s="309"/>
    </row>
    <row r="15" spans="2:8" x14ac:dyDescent="0.25">
      <c r="H15" s="309"/>
    </row>
    <row r="16" spans="2:8" x14ac:dyDescent="0.25">
      <c r="H16" s="309"/>
    </row>
    <row r="17" spans="8:8" x14ac:dyDescent="0.25">
      <c r="H17" s="309"/>
    </row>
    <row r="18" spans="8:8" x14ac:dyDescent="0.25">
      <c r="H18" s="309"/>
    </row>
    <row r="19" spans="8:8" x14ac:dyDescent="0.25">
      <c r="H19" s="309"/>
    </row>
    <row r="20" spans="8:8" x14ac:dyDescent="0.25">
      <c r="H20" s="309"/>
    </row>
    <row r="21" spans="8:8" x14ac:dyDescent="0.25">
      <c r="H21" s="309"/>
    </row>
    <row r="22" spans="8:8" x14ac:dyDescent="0.25">
      <c r="H22" s="309"/>
    </row>
    <row r="23" spans="8:8" x14ac:dyDescent="0.25">
      <c r="H23" s="309"/>
    </row>
    <row r="24" spans="8:8" x14ac:dyDescent="0.25">
      <c r="H24" s="309"/>
    </row>
    <row r="25" spans="8:8" x14ac:dyDescent="0.25">
      <c r="H25" s="309"/>
    </row>
    <row r="26" spans="8:8" x14ac:dyDescent="0.25">
      <c r="H26" s="309"/>
    </row>
    <row r="27" spans="8:8" x14ac:dyDescent="0.25">
      <c r="H27" s="309"/>
    </row>
    <row r="28" spans="8:8" x14ac:dyDescent="0.25">
      <c r="H28" s="309"/>
    </row>
    <row r="29" spans="8:8" x14ac:dyDescent="0.25">
      <c r="H29" s="309"/>
    </row>
    <row r="30" spans="8:8" x14ac:dyDescent="0.25">
      <c r="H30" s="309"/>
    </row>
    <row r="31" spans="8:8" x14ac:dyDescent="0.25">
      <c r="H31" s="309"/>
    </row>
    <row r="32" spans="8:8" x14ac:dyDescent="0.25">
      <c r="H32" s="309"/>
    </row>
    <row r="33" spans="8:8" x14ac:dyDescent="0.25">
      <c r="H33" s="309"/>
    </row>
    <row r="34" spans="8:8" x14ac:dyDescent="0.25">
      <c r="H34" s="309"/>
    </row>
    <row r="35" spans="8:8" x14ac:dyDescent="0.25">
      <c r="H35" s="309"/>
    </row>
    <row r="36" spans="8:8" x14ac:dyDescent="0.25">
      <c r="H36" s="309"/>
    </row>
    <row r="37" spans="8:8" x14ac:dyDescent="0.25">
      <c r="H37" s="309"/>
    </row>
    <row r="38" spans="8:8" x14ac:dyDescent="0.25">
      <c r="H38" s="309"/>
    </row>
    <row r="39" spans="8:8" x14ac:dyDescent="0.25">
      <c r="H39" s="309"/>
    </row>
    <row r="40" spans="8:8" x14ac:dyDescent="0.25">
      <c r="H40" s="309"/>
    </row>
    <row r="41" spans="8:8" x14ac:dyDescent="0.25">
      <c r="H41" s="309"/>
    </row>
    <row r="42" spans="8:8" x14ac:dyDescent="0.25">
      <c r="H42" s="309"/>
    </row>
    <row r="43" spans="8:8" x14ac:dyDescent="0.25">
      <c r="H43" s="309"/>
    </row>
    <row r="44" spans="8:8" x14ac:dyDescent="0.25">
      <c r="H44" s="309"/>
    </row>
    <row r="45" spans="8:8" x14ac:dyDescent="0.25">
      <c r="H45" s="309"/>
    </row>
    <row r="46" spans="8:8" x14ac:dyDescent="0.25">
      <c r="H46" s="309"/>
    </row>
    <row r="47" spans="8:8" x14ac:dyDescent="0.25">
      <c r="H47" s="309"/>
    </row>
    <row r="48" spans="8:8" x14ac:dyDescent="0.25">
      <c r="H48" s="309"/>
    </row>
    <row r="49" spans="8:8" x14ac:dyDescent="0.25">
      <c r="H49" s="309"/>
    </row>
    <row r="50" spans="8:8" x14ac:dyDescent="0.25">
      <c r="H50" s="309"/>
    </row>
    <row r="51" spans="8:8" x14ac:dyDescent="0.25">
      <c r="H51" s="309"/>
    </row>
    <row r="52" spans="8:8" x14ac:dyDescent="0.25">
      <c r="H52" s="309"/>
    </row>
    <row r="53" spans="8:8" x14ac:dyDescent="0.25">
      <c r="H53" s="309"/>
    </row>
    <row r="54" spans="8:8" x14ac:dyDescent="0.25">
      <c r="H54" s="309"/>
    </row>
    <row r="55" spans="8:8" x14ac:dyDescent="0.25">
      <c r="H55" s="309"/>
    </row>
    <row r="56" spans="8:8" x14ac:dyDescent="0.25">
      <c r="H56" s="309"/>
    </row>
    <row r="57" spans="8:8" x14ac:dyDescent="0.25">
      <c r="H57" s="309"/>
    </row>
    <row r="58" spans="8:8" x14ac:dyDescent="0.25">
      <c r="H58" s="309"/>
    </row>
    <row r="59" spans="8:8" x14ac:dyDescent="0.25">
      <c r="H59" s="309"/>
    </row>
    <row r="60" spans="8:8" x14ac:dyDescent="0.25">
      <c r="H60" s="309"/>
    </row>
    <row r="61" spans="8:8" x14ac:dyDescent="0.25">
      <c r="H61" s="309"/>
    </row>
    <row r="62" spans="8:8" x14ac:dyDescent="0.25">
      <c r="H62" s="309"/>
    </row>
    <row r="63" spans="8:8" x14ac:dyDescent="0.25">
      <c r="H63" s="309"/>
    </row>
    <row r="64" spans="8:8" x14ac:dyDescent="0.25">
      <c r="H64" s="309"/>
    </row>
    <row r="65" spans="8:8" x14ac:dyDescent="0.25">
      <c r="H65" s="309"/>
    </row>
    <row r="66" spans="8:8" x14ac:dyDescent="0.25">
      <c r="H66" s="309"/>
    </row>
    <row r="67" spans="8:8" x14ac:dyDescent="0.25">
      <c r="H67" s="309"/>
    </row>
    <row r="68" spans="8:8" x14ac:dyDescent="0.25">
      <c r="H68" s="309"/>
    </row>
    <row r="69" spans="8:8" x14ac:dyDescent="0.25">
      <c r="H69" s="309"/>
    </row>
    <row r="70" spans="8:8" x14ac:dyDescent="0.25">
      <c r="H70" s="309"/>
    </row>
    <row r="71" spans="8:8" x14ac:dyDescent="0.25">
      <c r="H71" s="309"/>
    </row>
    <row r="72" spans="8:8" x14ac:dyDescent="0.25">
      <c r="H72" s="309"/>
    </row>
    <row r="73" spans="8:8" x14ac:dyDescent="0.25">
      <c r="H73" s="309"/>
    </row>
    <row r="74" spans="8:8" x14ac:dyDescent="0.25">
      <c r="H74" s="309"/>
    </row>
    <row r="75" spans="8:8" x14ac:dyDescent="0.25">
      <c r="H75" s="309"/>
    </row>
    <row r="76" spans="8:8" x14ac:dyDescent="0.25">
      <c r="H76" s="309"/>
    </row>
    <row r="77" spans="8:8" x14ac:dyDescent="0.25">
      <c r="H77" s="309"/>
    </row>
    <row r="78" spans="8:8" x14ac:dyDescent="0.25">
      <c r="H78" s="309"/>
    </row>
    <row r="79" spans="8:8" x14ac:dyDescent="0.25">
      <c r="H79" s="309"/>
    </row>
    <row r="80" spans="8:8" x14ac:dyDescent="0.25">
      <c r="H80" s="309"/>
    </row>
    <row r="81" spans="8:8" x14ac:dyDescent="0.25">
      <c r="H81" s="309"/>
    </row>
    <row r="82" spans="8:8" x14ac:dyDescent="0.25">
      <c r="H82" s="309"/>
    </row>
    <row r="83" spans="8:8" x14ac:dyDescent="0.25">
      <c r="H83" s="309"/>
    </row>
    <row r="84" spans="8:8" x14ac:dyDescent="0.25">
      <c r="H84" s="309"/>
    </row>
    <row r="85" spans="8:8" x14ac:dyDescent="0.25">
      <c r="H85" s="309"/>
    </row>
    <row r="86" spans="8:8" x14ac:dyDescent="0.25">
      <c r="H86" s="309"/>
    </row>
    <row r="87" spans="8:8" x14ac:dyDescent="0.25">
      <c r="H87" s="309"/>
    </row>
    <row r="88" spans="8:8" x14ac:dyDescent="0.25">
      <c r="H88" s="309"/>
    </row>
    <row r="89" spans="8:8" x14ac:dyDescent="0.25">
      <c r="H89" s="309"/>
    </row>
    <row r="90" spans="8:8" x14ac:dyDescent="0.25">
      <c r="H90" s="309"/>
    </row>
    <row r="91" spans="8:8" x14ac:dyDescent="0.25">
      <c r="H91" s="309"/>
    </row>
    <row r="92" spans="8:8" x14ac:dyDescent="0.25">
      <c r="H92" s="309"/>
    </row>
    <row r="93" spans="8:8" x14ac:dyDescent="0.25">
      <c r="H93" s="309"/>
    </row>
    <row r="94" spans="8:8" x14ac:dyDescent="0.25">
      <c r="H94" s="309"/>
    </row>
    <row r="95" spans="8:8" x14ac:dyDescent="0.25">
      <c r="H95" s="309"/>
    </row>
    <row r="96" spans="8:8" x14ac:dyDescent="0.25">
      <c r="H96" s="309"/>
    </row>
    <row r="97" spans="8:8" x14ac:dyDescent="0.25">
      <c r="H97" s="309"/>
    </row>
    <row r="98" spans="8:8" x14ac:dyDescent="0.25">
      <c r="H98" s="309"/>
    </row>
    <row r="99" spans="8:8" x14ac:dyDescent="0.25">
      <c r="H99" s="309"/>
    </row>
    <row r="100" spans="8:8" x14ac:dyDescent="0.25">
      <c r="H100" s="309"/>
    </row>
    <row r="101" spans="8:8" x14ac:dyDescent="0.25">
      <c r="H101" s="309"/>
    </row>
    <row r="102" spans="8:8" x14ac:dyDescent="0.25">
      <c r="H102" s="309"/>
    </row>
    <row r="103" spans="8:8" x14ac:dyDescent="0.25">
      <c r="H103" s="309"/>
    </row>
    <row r="104" spans="8:8" x14ac:dyDescent="0.25">
      <c r="H104" s="309"/>
    </row>
    <row r="105" spans="8:8" x14ac:dyDescent="0.25">
      <c r="H105" s="309"/>
    </row>
    <row r="106" spans="8:8" x14ac:dyDescent="0.25">
      <c r="H106" s="309"/>
    </row>
    <row r="107" spans="8:8" x14ac:dyDescent="0.25">
      <c r="H107" s="309"/>
    </row>
    <row r="108" spans="8:8" x14ac:dyDescent="0.25">
      <c r="H108" s="309"/>
    </row>
    <row r="109" spans="8:8" x14ac:dyDescent="0.25">
      <c r="H109" s="309"/>
    </row>
    <row r="110" spans="8:8" x14ac:dyDescent="0.25">
      <c r="H110" s="309"/>
    </row>
    <row r="111" spans="8:8" x14ac:dyDescent="0.25">
      <c r="H111" s="309"/>
    </row>
    <row r="112" spans="8:8" x14ac:dyDescent="0.25">
      <c r="H112" s="309"/>
    </row>
    <row r="113" spans="8:8" x14ac:dyDescent="0.25">
      <c r="H113" s="309"/>
    </row>
    <row r="114" spans="8:8" x14ac:dyDescent="0.25">
      <c r="H114" s="309"/>
    </row>
    <row r="115" spans="8:8" x14ac:dyDescent="0.25">
      <c r="H115" s="309"/>
    </row>
    <row r="116" spans="8:8" x14ac:dyDescent="0.25">
      <c r="H116" s="309"/>
    </row>
    <row r="117" spans="8:8" x14ac:dyDescent="0.25">
      <c r="H117" s="309"/>
    </row>
    <row r="118" spans="8:8" x14ac:dyDescent="0.25">
      <c r="H118" s="309"/>
    </row>
    <row r="119" spans="8:8" x14ac:dyDescent="0.25">
      <c r="H119" s="309"/>
    </row>
    <row r="120" spans="8:8" x14ac:dyDescent="0.25">
      <c r="H120" s="309"/>
    </row>
    <row r="121" spans="8:8" x14ac:dyDescent="0.25">
      <c r="H121" s="309"/>
    </row>
    <row r="122" spans="8:8" x14ac:dyDescent="0.25">
      <c r="H122" s="309"/>
    </row>
    <row r="123" spans="8:8" x14ac:dyDescent="0.25">
      <c r="H123" s="309"/>
    </row>
    <row r="124" spans="8:8" x14ac:dyDescent="0.25">
      <c r="H124" s="309"/>
    </row>
    <row r="125" spans="8:8" x14ac:dyDescent="0.25">
      <c r="H125" s="309"/>
    </row>
    <row r="126" spans="8:8" x14ac:dyDescent="0.25">
      <c r="H126" s="309"/>
    </row>
    <row r="127" spans="8:8" x14ac:dyDescent="0.25">
      <c r="H127" s="309"/>
    </row>
    <row r="128" spans="8:8" x14ac:dyDescent="0.25">
      <c r="H128" s="309"/>
    </row>
    <row r="129" spans="8:8" x14ac:dyDescent="0.25">
      <c r="H129" s="309"/>
    </row>
    <row r="130" spans="8:8" x14ac:dyDescent="0.25">
      <c r="H130" s="309"/>
    </row>
    <row r="131" spans="8:8" x14ac:dyDescent="0.25">
      <c r="H131" s="309"/>
    </row>
    <row r="132" spans="8:8" x14ac:dyDescent="0.25">
      <c r="H132" s="309"/>
    </row>
    <row r="133" spans="8:8" x14ac:dyDescent="0.25">
      <c r="H133" s="309"/>
    </row>
    <row r="134" spans="8:8" x14ac:dyDescent="0.25">
      <c r="H134" s="309"/>
    </row>
    <row r="135" spans="8:8" x14ac:dyDescent="0.25">
      <c r="H135" s="309"/>
    </row>
    <row r="136" spans="8:8" x14ac:dyDescent="0.25">
      <c r="H136" s="309"/>
    </row>
    <row r="137" spans="8:8" x14ac:dyDescent="0.25">
      <c r="H137" s="309"/>
    </row>
    <row r="138" spans="8:8" x14ac:dyDescent="0.25">
      <c r="H138" s="309"/>
    </row>
    <row r="139" spans="8:8" x14ac:dyDescent="0.25">
      <c r="H139" s="309"/>
    </row>
    <row r="140" spans="8:8" x14ac:dyDescent="0.25">
      <c r="H140" s="309"/>
    </row>
    <row r="141" spans="8:8" x14ac:dyDescent="0.25">
      <c r="H141" s="309"/>
    </row>
    <row r="142" spans="8:8" x14ac:dyDescent="0.25">
      <c r="H142" s="309"/>
    </row>
    <row r="143" spans="8:8" x14ac:dyDescent="0.25">
      <c r="H143" s="309"/>
    </row>
    <row r="144" spans="8:8" x14ac:dyDescent="0.25">
      <c r="H144" s="309"/>
    </row>
    <row r="145" spans="8:8" x14ac:dyDescent="0.25">
      <c r="H145" s="309"/>
    </row>
    <row r="146" spans="8:8" x14ac:dyDescent="0.25">
      <c r="H146" s="309"/>
    </row>
    <row r="147" spans="8:8" x14ac:dyDescent="0.25">
      <c r="H147" s="309"/>
    </row>
    <row r="148" spans="8:8" x14ac:dyDescent="0.25">
      <c r="H148" s="309"/>
    </row>
    <row r="149" spans="8:8" x14ac:dyDescent="0.25">
      <c r="H149" s="309"/>
    </row>
    <row r="150" spans="8:8" x14ac:dyDescent="0.25">
      <c r="H150" s="309"/>
    </row>
    <row r="151" spans="8:8" x14ac:dyDescent="0.25">
      <c r="H151" s="309"/>
    </row>
    <row r="152" spans="8:8" x14ac:dyDescent="0.25">
      <c r="H152" s="309"/>
    </row>
    <row r="153" spans="8:8" x14ac:dyDescent="0.25">
      <c r="H153" s="309"/>
    </row>
    <row r="154" spans="8:8" x14ac:dyDescent="0.25">
      <c r="H154" s="309"/>
    </row>
    <row r="155" spans="8:8" x14ac:dyDescent="0.25">
      <c r="H155" s="309"/>
    </row>
    <row r="156" spans="8:8" x14ac:dyDescent="0.25">
      <c r="H156" s="309"/>
    </row>
    <row r="157" spans="8:8" x14ac:dyDescent="0.25">
      <c r="H157" s="309"/>
    </row>
    <row r="158" spans="8:8" x14ac:dyDescent="0.25">
      <c r="H158" s="309"/>
    </row>
    <row r="159" spans="8:8" x14ac:dyDescent="0.25">
      <c r="H159" s="309"/>
    </row>
    <row r="160" spans="8:8" x14ac:dyDescent="0.25">
      <c r="H160" s="309"/>
    </row>
    <row r="161" spans="8:8" x14ac:dyDescent="0.25">
      <c r="H161" s="309"/>
    </row>
    <row r="162" spans="8:8" x14ac:dyDescent="0.25">
      <c r="H162" s="309"/>
    </row>
    <row r="163" spans="8:8" x14ac:dyDescent="0.25">
      <c r="H163" s="309"/>
    </row>
    <row r="164" spans="8:8" x14ac:dyDescent="0.25">
      <c r="H164" s="309"/>
    </row>
    <row r="165" spans="8:8" x14ac:dyDescent="0.25">
      <c r="H165" s="309"/>
    </row>
    <row r="166" spans="8:8" x14ac:dyDescent="0.25">
      <c r="H166" s="309"/>
    </row>
    <row r="167" spans="8:8" x14ac:dyDescent="0.25">
      <c r="H167" s="309"/>
    </row>
    <row r="168" spans="8:8" x14ac:dyDescent="0.25">
      <c r="H168" s="309"/>
    </row>
    <row r="169" spans="8:8" x14ac:dyDescent="0.25">
      <c r="H169" s="309"/>
    </row>
    <row r="170" spans="8:8" x14ac:dyDescent="0.25">
      <c r="H170" s="309"/>
    </row>
    <row r="171" spans="8:8" x14ac:dyDescent="0.25">
      <c r="H171" s="309"/>
    </row>
    <row r="172" spans="8:8" x14ac:dyDescent="0.25">
      <c r="H172" s="309"/>
    </row>
    <row r="173" spans="8:8" x14ac:dyDescent="0.25">
      <c r="H173" s="309"/>
    </row>
    <row r="174" spans="8:8" x14ac:dyDescent="0.25">
      <c r="H174" s="309"/>
    </row>
    <row r="175" spans="8:8" x14ac:dyDescent="0.25">
      <c r="H175" s="309"/>
    </row>
    <row r="176" spans="8:8" x14ac:dyDescent="0.25">
      <c r="H176" s="309"/>
    </row>
    <row r="177" spans="8:8" x14ac:dyDescent="0.25">
      <c r="H177" s="309"/>
    </row>
    <row r="178" spans="8:8" x14ac:dyDescent="0.25">
      <c r="H178" s="309"/>
    </row>
    <row r="179" spans="8:8" x14ac:dyDescent="0.25">
      <c r="H179" s="309"/>
    </row>
    <row r="180" spans="8:8" x14ac:dyDescent="0.25">
      <c r="H180" s="309"/>
    </row>
    <row r="181" spans="8:8" x14ac:dyDescent="0.25">
      <c r="H181" s="309"/>
    </row>
    <row r="182" spans="8:8" x14ac:dyDescent="0.25">
      <c r="H182" s="309"/>
    </row>
    <row r="183" spans="8:8" x14ac:dyDescent="0.25">
      <c r="H183" s="309"/>
    </row>
    <row r="184" spans="8:8" x14ac:dyDescent="0.25">
      <c r="H184" s="309"/>
    </row>
    <row r="185" spans="8:8" x14ac:dyDescent="0.25">
      <c r="H185" s="309"/>
    </row>
    <row r="186" spans="8:8" x14ac:dyDescent="0.25">
      <c r="H186" s="309"/>
    </row>
    <row r="187" spans="8:8" x14ac:dyDescent="0.25">
      <c r="H187" s="309"/>
    </row>
    <row r="188" spans="8:8" x14ac:dyDescent="0.25">
      <c r="H188" s="309"/>
    </row>
    <row r="189" spans="8:8" x14ac:dyDescent="0.25">
      <c r="H189" s="309"/>
    </row>
    <row r="190" spans="8:8" x14ac:dyDescent="0.25">
      <c r="H190" s="309"/>
    </row>
    <row r="191" spans="8:8" x14ac:dyDescent="0.25">
      <c r="H191" s="309"/>
    </row>
    <row r="192" spans="8:8" x14ac:dyDescent="0.25">
      <c r="H192" s="309"/>
    </row>
    <row r="193" spans="8:8" x14ac:dyDescent="0.25">
      <c r="H193" s="309"/>
    </row>
    <row r="194" spans="8:8" x14ac:dyDescent="0.25">
      <c r="H194" s="309"/>
    </row>
    <row r="195" spans="8:8" x14ac:dyDescent="0.25">
      <c r="H195" s="309"/>
    </row>
    <row r="196" spans="8:8" x14ac:dyDescent="0.25">
      <c r="H196" s="309"/>
    </row>
    <row r="197" spans="8:8" x14ac:dyDescent="0.25">
      <c r="H197" s="309"/>
    </row>
    <row r="198" spans="8:8" x14ac:dyDescent="0.25">
      <c r="H198" s="309"/>
    </row>
    <row r="199" spans="8:8" x14ac:dyDescent="0.25">
      <c r="H199" s="309"/>
    </row>
    <row r="200" spans="8:8" x14ac:dyDescent="0.25">
      <c r="H200" s="309"/>
    </row>
    <row r="201" spans="8:8" x14ac:dyDescent="0.25">
      <c r="H201" s="309"/>
    </row>
    <row r="202" spans="8:8" x14ac:dyDescent="0.25">
      <c r="H202" s="309"/>
    </row>
    <row r="203" spans="8:8" x14ac:dyDescent="0.25">
      <c r="H203" s="309"/>
    </row>
    <row r="204" spans="8:8" x14ac:dyDescent="0.25">
      <c r="H204" s="309"/>
    </row>
    <row r="205" spans="8:8" x14ac:dyDescent="0.25">
      <c r="H205" s="309"/>
    </row>
    <row r="206" spans="8:8" x14ac:dyDescent="0.25">
      <c r="H206" s="309"/>
    </row>
    <row r="207" spans="8:8" x14ac:dyDescent="0.25">
      <c r="H207" s="309"/>
    </row>
    <row r="208" spans="8:8" x14ac:dyDescent="0.25">
      <c r="H208" s="309"/>
    </row>
    <row r="209" spans="8:8" x14ac:dyDescent="0.25">
      <c r="H209" s="309"/>
    </row>
    <row r="210" spans="8:8" x14ac:dyDescent="0.25">
      <c r="H210" s="309"/>
    </row>
    <row r="211" spans="8:8" x14ac:dyDescent="0.25">
      <c r="H211" s="309"/>
    </row>
    <row r="212" spans="8:8" x14ac:dyDescent="0.25">
      <c r="H212" s="309"/>
    </row>
    <row r="213" spans="8:8" x14ac:dyDescent="0.25">
      <c r="H213" s="309"/>
    </row>
    <row r="214" spans="8:8" x14ac:dyDescent="0.25">
      <c r="H214" s="309"/>
    </row>
    <row r="215" spans="8:8" x14ac:dyDescent="0.25">
      <c r="H215" s="309"/>
    </row>
    <row r="216" spans="8:8" x14ac:dyDescent="0.25">
      <c r="H216" s="309"/>
    </row>
    <row r="217" spans="8:8" x14ac:dyDescent="0.25">
      <c r="H217" s="309"/>
    </row>
    <row r="218" spans="8:8" x14ac:dyDescent="0.25">
      <c r="H218" s="309"/>
    </row>
    <row r="219" spans="8:8" x14ac:dyDescent="0.25">
      <c r="H219" s="309"/>
    </row>
    <row r="220" spans="8:8" x14ac:dyDescent="0.25">
      <c r="H220" s="309"/>
    </row>
    <row r="221" spans="8:8" x14ac:dyDescent="0.25">
      <c r="H221" s="309"/>
    </row>
    <row r="222" spans="8:8" x14ac:dyDescent="0.25">
      <c r="H222" s="309"/>
    </row>
  </sheetData>
  <mergeCells count="11">
    <mergeCell ref="B2:H2"/>
    <mergeCell ref="B3:H3"/>
    <mergeCell ref="B4:G4"/>
    <mergeCell ref="B5:G5"/>
    <mergeCell ref="C6:G6"/>
    <mergeCell ref="B12:G12"/>
    <mergeCell ref="B7:G7"/>
    <mergeCell ref="C8:G8"/>
    <mergeCell ref="B9:G9"/>
    <mergeCell ref="C10:G10"/>
    <mergeCell ref="B11:G11"/>
  </mergeCells>
  <pageMargins left="0.7" right="0.7" top="0.75" bottom="0.75" header="0.3" footer="0.3"/>
  <pageSetup scale="70" firstPageNumber="30" orientation="landscape" useFirstPageNumber="1" r:id="rId1"/>
  <headerFooter>
    <oddHeader>&amp;LCW-01, ALDTP, CDCL&amp;RMay 2017</oddHeader>
    <oddFooter>&amp;LBill of Quantities&amp;RPage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3"/>
  <sheetViews>
    <sheetView zoomScale="85" zoomScaleNormal="85" workbookViewId="0">
      <pane ySplit="2" topLeftCell="A83" activePane="bottomLeft" state="frozen"/>
      <selection pane="bottomLeft" activeCell="B106" sqref="A24:K313"/>
    </sheetView>
  </sheetViews>
  <sheetFormatPr defaultRowHeight="14.25" x14ac:dyDescent="0.25"/>
  <cols>
    <col min="1" max="1" width="9.5703125" style="3" bestFit="1" customWidth="1"/>
    <col min="2" max="2" width="47.7109375" style="3" customWidth="1"/>
    <col min="3" max="3" width="9.140625" style="3" customWidth="1"/>
    <col min="4" max="7" width="7.140625" style="3" customWidth="1"/>
    <col min="8" max="8" width="9.28515625" style="3" customWidth="1"/>
    <col min="9" max="9" width="13" style="3" customWidth="1"/>
    <col min="10" max="10" width="15.85546875" style="3" customWidth="1"/>
    <col min="11" max="11" width="31.28515625" style="3" customWidth="1"/>
    <col min="12" max="13" width="9.140625" style="3"/>
    <col min="14" max="14" width="10.28515625" style="3" bestFit="1" customWidth="1"/>
    <col min="15" max="15" width="11.42578125" style="3" customWidth="1"/>
    <col min="16" max="17" width="16.42578125" style="3" bestFit="1" customWidth="1"/>
    <col min="18" max="18" width="9.140625" style="3"/>
    <col min="19" max="19" width="11.7109375" style="3" bestFit="1" customWidth="1"/>
    <col min="20" max="20" width="20.28515625" style="3" customWidth="1"/>
    <col min="21" max="21" width="9.140625" style="3"/>
    <col min="22" max="22" width="16.7109375" style="3" customWidth="1"/>
    <col min="23" max="16384" width="9.140625" style="3"/>
  </cols>
  <sheetData>
    <row r="1" spans="1:19" ht="40.5" customHeight="1" x14ac:dyDescent="0.25">
      <c r="A1" s="640" t="s">
        <v>28</v>
      </c>
      <c r="B1" s="640"/>
      <c r="C1" s="640"/>
      <c r="D1" s="640"/>
      <c r="E1" s="640"/>
      <c r="F1" s="640"/>
      <c r="G1" s="640"/>
      <c r="H1" s="640"/>
      <c r="I1" s="640"/>
      <c r="J1" s="640"/>
      <c r="K1" s="640"/>
    </row>
    <row r="2" spans="1:19" ht="34.5" customHeight="1" x14ac:dyDescent="0.25">
      <c r="A2" s="222" t="s">
        <v>274</v>
      </c>
      <c r="B2" s="6" t="s">
        <v>29</v>
      </c>
      <c r="C2" s="39" t="s">
        <v>1</v>
      </c>
      <c r="D2" s="39" t="s">
        <v>30</v>
      </c>
      <c r="E2" s="39" t="s">
        <v>25</v>
      </c>
      <c r="F2" s="39" t="s">
        <v>26</v>
      </c>
      <c r="G2" s="39" t="s">
        <v>27</v>
      </c>
      <c r="H2" s="39" t="s">
        <v>31</v>
      </c>
      <c r="I2" s="39" t="s">
        <v>32</v>
      </c>
      <c r="J2" s="39" t="s">
        <v>33</v>
      </c>
      <c r="K2" s="40" t="s">
        <v>34</v>
      </c>
    </row>
    <row r="3" spans="1:19" ht="15" x14ac:dyDescent="0.25">
      <c r="A3" s="41"/>
      <c r="B3" s="42"/>
      <c r="C3" s="42"/>
      <c r="D3" s="42"/>
      <c r="E3" s="42"/>
      <c r="F3" s="42"/>
      <c r="G3" s="42"/>
      <c r="H3" s="42"/>
      <c r="I3" s="42"/>
      <c r="J3" s="42"/>
      <c r="K3" s="43"/>
    </row>
    <row r="4" spans="1:19" ht="20.100000000000001" customHeight="1" x14ac:dyDescent="0.25">
      <c r="A4" s="44" t="s">
        <v>3</v>
      </c>
      <c r="B4" s="45" t="s">
        <v>35</v>
      </c>
      <c r="C4" s="46"/>
      <c r="D4" s="46"/>
      <c r="E4" s="46"/>
      <c r="F4" s="46"/>
      <c r="G4" s="46"/>
      <c r="H4" s="46"/>
      <c r="I4" s="46"/>
      <c r="J4" s="46"/>
      <c r="K4" s="47"/>
    </row>
    <row r="5" spans="1:19" ht="42.75" x14ac:dyDescent="0.25">
      <c r="A5" s="48"/>
      <c r="B5" s="33" t="s">
        <v>36</v>
      </c>
      <c r="C5" s="32" t="s">
        <v>37</v>
      </c>
      <c r="D5" s="42"/>
      <c r="E5" s="42"/>
      <c r="F5" s="42"/>
      <c r="G5" s="42"/>
      <c r="H5" s="42"/>
      <c r="I5" s="32"/>
      <c r="J5" s="23">
        <v>30000</v>
      </c>
      <c r="K5" s="49" t="s">
        <v>38</v>
      </c>
      <c r="P5" s="284">
        <v>75000000</v>
      </c>
      <c r="Q5" s="108">
        <f>P5/15000*6</f>
        <v>30000</v>
      </c>
    </row>
    <row r="6" spans="1:19" ht="20.100000000000001" customHeight="1" x14ac:dyDescent="0.25">
      <c r="A6" s="48"/>
      <c r="B6" s="33" t="s">
        <v>39</v>
      </c>
      <c r="C6" s="32"/>
      <c r="D6" s="42"/>
      <c r="E6" s="42"/>
      <c r="F6" s="42"/>
      <c r="G6" s="42"/>
      <c r="H6" s="42"/>
      <c r="I6" s="32"/>
      <c r="J6" s="23"/>
      <c r="K6" s="49"/>
    </row>
    <row r="7" spans="1:19" ht="42.75" x14ac:dyDescent="0.25">
      <c r="A7" s="48"/>
      <c r="B7" s="35" t="s">
        <v>40</v>
      </c>
      <c r="C7" s="32" t="s">
        <v>6</v>
      </c>
      <c r="D7" s="32">
        <v>1</v>
      </c>
      <c r="E7" s="32">
        <v>6</v>
      </c>
      <c r="F7" s="32">
        <v>0.9</v>
      </c>
      <c r="G7" s="32">
        <v>1.2</v>
      </c>
      <c r="H7" s="187">
        <f t="shared" ref="H7:H9" si="0">PRODUCT(D7,E7,F7,G7)</f>
        <v>6.48</v>
      </c>
      <c r="I7" s="217">
        <v>79.739999999999995</v>
      </c>
      <c r="J7" s="50">
        <f>H7*I7</f>
        <v>516.71519999999998</v>
      </c>
      <c r="K7" s="51" t="s">
        <v>259</v>
      </c>
      <c r="N7" s="279">
        <f>H7*4544/6</f>
        <v>4907.5200000000004</v>
      </c>
      <c r="R7" s="108">
        <f>N7*0.0033</f>
        <v>16.194816000000003</v>
      </c>
    </row>
    <row r="8" spans="1:19" ht="42.75" x14ac:dyDescent="0.25">
      <c r="A8" s="48"/>
      <c r="B8" s="35" t="s">
        <v>41</v>
      </c>
      <c r="C8" s="32" t="s">
        <v>2</v>
      </c>
      <c r="D8" s="32">
        <v>2</v>
      </c>
      <c r="E8" s="32">
        <v>6</v>
      </c>
      <c r="F8" s="32"/>
      <c r="G8" s="32">
        <f>1.2+0.15</f>
        <v>1.3499999999999999</v>
      </c>
      <c r="H8" s="187">
        <f t="shared" si="0"/>
        <v>16.2</v>
      </c>
      <c r="I8" s="217">
        <v>252</v>
      </c>
      <c r="J8" s="50">
        <f>H8*I8</f>
        <v>4082.3999999999996</v>
      </c>
      <c r="K8" s="51" t="s">
        <v>42</v>
      </c>
      <c r="N8" s="3">
        <f>H8/H9</f>
        <v>5</v>
      </c>
      <c r="O8" s="3">
        <f>O9*N8</f>
        <v>12269.035591274394</v>
      </c>
    </row>
    <row r="9" spans="1:19" ht="42.75" x14ac:dyDescent="0.25">
      <c r="A9" s="48"/>
      <c r="B9" s="35" t="s">
        <v>264</v>
      </c>
      <c r="C9" s="32" t="s">
        <v>6</v>
      </c>
      <c r="D9" s="32">
        <v>2</v>
      </c>
      <c r="E9" s="32">
        <v>6</v>
      </c>
      <c r="F9" s="32">
        <v>0.15</v>
      </c>
      <c r="G9" s="32">
        <v>1.8</v>
      </c>
      <c r="H9" s="187">
        <f t="shared" si="0"/>
        <v>3.2399999999999998</v>
      </c>
      <c r="I9" s="50">
        <f>4371.97*0.97</f>
        <v>4240.8109000000004</v>
      </c>
      <c r="J9" s="50">
        <f>H9*I9</f>
        <v>13740.227316</v>
      </c>
      <c r="K9" s="51" t="s">
        <v>256</v>
      </c>
      <c r="N9" s="3">
        <f>H9/(6*8.71)</f>
        <v>6.1997703788748554E-2</v>
      </c>
      <c r="O9" s="3">
        <f>N9*39579</f>
        <v>2453.8071182548788</v>
      </c>
    </row>
    <row r="10" spans="1:19" ht="42.75" x14ac:dyDescent="0.25">
      <c r="A10" s="48"/>
      <c r="B10" s="52" t="s">
        <v>43</v>
      </c>
      <c r="C10" s="32" t="s">
        <v>44</v>
      </c>
      <c r="D10" s="32">
        <v>45</v>
      </c>
      <c r="E10" s="32"/>
      <c r="F10" s="32"/>
      <c r="G10" s="32"/>
      <c r="H10" s="218">
        <f>H9*D10</f>
        <v>145.79999999999998</v>
      </c>
      <c r="I10" s="53">
        <v>67.63</v>
      </c>
      <c r="J10" s="50">
        <f>H10*I10</f>
        <v>9860.4539999999979</v>
      </c>
      <c r="K10" s="51" t="s">
        <v>5</v>
      </c>
    </row>
    <row r="11" spans="1:19" ht="42.75" x14ac:dyDescent="0.25">
      <c r="A11" s="48"/>
      <c r="B11" s="54" t="s">
        <v>384</v>
      </c>
      <c r="C11" s="32" t="s">
        <v>6</v>
      </c>
      <c r="D11" s="32"/>
      <c r="E11" s="32"/>
      <c r="F11" s="32"/>
      <c r="G11" s="32"/>
      <c r="H11" s="218">
        <v>60</v>
      </c>
      <c r="I11" s="53">
        <v>576</v>
      </c>
      <c r="J11" s="50">
        <f>H11*I11</f>
        <v>34560</v>
      </c>
      <c r="K11" s="51" t="s">
        <v>385</v>
      </c>
    </row>
    <row r="12" spans="1:19" ht="20.100000000000001" customHeight="1" x14ac:dyDescent="0.25">
      <c r="A12" s="48"/>
      <c r="B12" s="54" t="s">
        <v>35</v>
      </c>
      <c r="C12" s="32"/>
      <c r="D12" s="42"/>
      <c r="E12" s="42"/>
      <c r="F12" s="42"/>
      <c r="G12" s="42"/>
      <c r="H12" s="32"/>
      <c r="I12" s="53"/>
      <c r="J12" s="50"/>
      <c r="K12" s="51"/>
    </row>
    <row r="13" spans="1:19" ht="28.5" x14ac:dyDescent="0.25">
      <c r="A13" s="48"/>
      <c r="B13" s="52" t="s">
        <v>45</v>
      </c>
      <c r="C13" s="32" t="s">
        <v>2</v>
      </c>
      <c r="D13" s="32">
        <v>1</v>
      </c>
      <c r="E13" s="32">
        <v>6</v>
      </c>
      <c r="F13" s="32"/>
      <c r="G13" s="32">
        <v>8.7100000000000009</v>
      </c>
      <c r="H13" s="187">
        <f t="shared" ref="H13:H14" si="1">PRODUCT(D13,E13,F13,G13)</f>
        <v>52.260000000000005</v>
      </c>
      <c r="I13" s="53">
        <v>7000</v>
      </c>
      <c r="J13" s="50">
        <f>H13*I13</f>
        <v>365820.00000000006</v>
      </c>
      <c r="K13" s="51" t="s">
        <v>46</v>
      </c>
    </row>
    <row r="14" spans="1:19" ht="57" x14ac:dyDescent="0.25">
      <c r="A14" s="48"/>
      <c r="B14" s="52" t="s">
        <v>47</v>
      </c>
      <c r="C14" s="32" t="s">
        <v>6</v>
      </c>
      <c r="D14" s="32">
        <v>1</v>
      </c>
      <c r="E14" s="32">
        <v>6</v>
      </c>
      <c r="F14" s="32">
        <v>0.6</v>
      </c>
      <c r="G14" s="32">
        <f>8.71+0.6</f>
        <v>9.31</v>
      </c>
      <c r="H14" s="187">
        <f t="shared" si="1"/>
        <v>33.515999999999998</v>
      </c>
      <c r="I14" s="50">
        <f>4560.8+140.25</f>
        <v>4701.05</v>
      </c>
      <c r="J14" s="50">
        <f>H14*I14</f>
        <v>157560.39180000001</v>
      </c>
      <c r="K14" s="51" t="s">
        <v>386</v>
      </c>
      <c r="N14" s="3">
        <f>H14/(6*8.71)</f>
        <v>0.64133180252583233</v>
      </c>
      <c r="O14" s="3">
        <f>N14*39579</f>
        <v>25383.271412169917</v>
      </c>
    </row>
    <row r="15" spans="1:19" ht="42.75" x14ac:dyDescent="0.25">
      <c r="A15" s="48"/>
      <c r="B15" s="52" t="s">
        <v>257</v>
      </c>
      <c r="C15" s="32" t="s">
        <v>7</v>
      </c>
      <c r="D15" s="32">
        <f>ROUNDDOWN(((8.71/1.5)*(6/1.5)),0)</f>
        <v>23</v>
      </c>
      <c r="E15" s="32">
        <v>0.6</v>
      </c>
      <c r="F15" s="32"/>
      <c r="G15" s="32"/>
      <c r="H15" s="187"/>
      <c r="I15" s="50">
        <v>226</v>
      </c>
      <c r="J15" s="50">
        <f>D15*E15*I15</f>
        <v>3118.7999999999997</v>
      </c>
      <c r="K15" s="51" t="s">
        <v>223</v>
      </c>
      <c r="R15" s="3">
        <f>D15*E15/(6*8.71)</f>
        <v>0.26406429391504016</v>
      </c>
      <c r="S15" s="3">
        <f>R15*39579</f>
        <v>10451.400688863374</v>
      </c>
    </row>
    <row r="16" spans="1:19" ht="28.5" x14ac:dyDescent="0.25">
      <c r="A16" s="48"/>
      <c r="B16" s="54" t="s">
        <v>48</v>
      </c>
      <c r="C16" s="32"/>
      <c r="D16" s="42"/>
      <c r="E16" s="42"/>
      <c r="F16" s="42"/>
      <c r="G16" s="42"/>
      <c r="H16" s="42"/>
      <c r="I16" s="53"/>
      <c r="J16" s="50">
        <f>SUM(J5:J15)</f>
        <v>619258.98831600009</v>
      </c>
      <c r="K16" s="51"/>
    </row>
    <row r="17" spans="1:17" ht="20.100000000000001" customHeight="1" x14ac:dyDescent="0.25">
      <c r="A17" s="48"/>
      <c r="B17" s="54" t="s">
        <v>49</v>
      </c>
      <c r="C17" s="32"/>
      <c r="D17" s="42"/>
      <c r="E17" s="42"/>
      <c r="F17" s="42"/>
      <c r="G17" s="42"/>
      <c r="H17" s="42"/>
      <c r="I17" s="53"/>
      <c r="J17" s="50">
        <f>J5+J13</f>
        <v>395820.00000000006</v>
      </c>
      <c r="K17" s="51"/>
    </row>
    <row r="18" spans="1:17" ht="20.100000000000001" customHeight="1" x14ac:dyDescent="0.25">
      <c r="A18" s="48"/>
      <c r="B18" s="54" t="s">
        <v>50</v>
      </c>
      <c r="C18" s="32"/>
      <c r="D18" s="42"/>
      <c r="E18" s="42"/>
      <c r="F18" s="42"/>
      <c r="G18" s="42"/>
      <c r="H18" s="42"/>
      <c r="I18" s="53"/>
      <c r="J18" s="50">
        <f>J16-J17</f>
        <v>223438.98831600003</v>
      </c>
      <c r="K18" s="51"/>
    </row>
    <row r="19" spans="1:17" ht="28.5" x14ac:dyDescent="0.25">
      <c r="A19" s="48"/>
      <c r="B19" s="54" t="s">
        <v>51</v>
      </c>
      <c r="C19" s="32"/>
      <c r="D19" s="42"/>
      <c r="E19" s="42"/>
      <c r="F19" s="42"/>
      <c r="G19" s="42"/>
      <c r="H19" s="42"/>
      <c r="I19" s="53"/>
      <c r="J19" s="50">
        <f>J17*15%</f>
        <v>59373.000000000007</v>
      </c>
      <c r="K19" s="51"/>
    </row>
    <row r="20" spans="1:17" ht="28.5" x14ac:dyDescent="0.25">
      <c r="A20" s="48"/>
      <c r="B20" s="54" t="str">
        <f>B16</f>
        <v>Total cost for 6m panel of 8.71m depth Diaphragm Wall</v>
      </c>
      <c r="C20" s="32"/>
      <c r="D20" s="42"/>
      <c r="E20" s="42"/>
      <c r="F20" s="42"/>
      <c r="G20" s="42"/>
      <c r="H20" s="42"/>
      <c r="I20" s="53"/>
      <c r="J20" s="50">
        <f>SUM(J17:J19)</f>
        <v>678631.98831600009</v>
      </c>
      <c r="K20" s="51"/>
    </row>
    <row r="21" spans="1:17" ht="20.100000000000001" customHeight="1" x14ac:dyDescent="0.25">
      <c r="A21" s="48"/>
      <c r="B21" s="54" t="s">
        <v>52</v>
      </c>
      <c r="C21" s="32"/>
      <c r="D21" s="32"/>
      <c r="E21" s="32"/>
      <c r="F21" s="32"/>
      <c r="G21" s="32"/>
      <c r="H21" s="32"/>
      <c r="I21" s="53"/>
      <c r="J21" s="50">
        <f>J20/(6*8.71)</f>
        <v>12985.686726291618</v>
      </c>
      <c r="K21" s="51"/>
    </row>
    <row r="22" spans="1:17" ht="20.100000000000001" customHeight="1" x14ac:dyDescent="0.25">
      <c r="A22" s="44"/>
      <c r="B22" s="46"/>
      <c r="C22" s="46"/>
      <c r="D22" s="46"/>
      <c r="E22" s="46"/>
      <c r="F22" s="46"/>
      <c r="G22" s="46"/>
      <c r="H22" s="46"/>
      <c r="I22" s="55" t="s">
        <v>53</v>
      </c>
      <c r="J22" s="56">
        <f>CEILING(J21,10)</f>
        <v>12990</v>
      </c>
      <c r="K22" s="47"/>
      <c r="P22" s="183">
        <f>13960-J22</f>
        <v>970</v>
      </c>
      <c r="Q22" s="4">
        <f>39579*P22</f>
        <v>38391630</v>
      </c>
    </row>
    <row r="23" spans="1:17" ht="20.100000000000001" customHeight="1" x14ac:dyDescent="0.25">
      <c r="A23" s="41"/>
      <c r="B23" s="42"/>
      <c r="C23" s="42"/>
      <c r="D23" s="42"/>
      <c r="E23" s="42"/>
      <c r="F23" s="42"/>
      <c r="G23" s="42"/>
      <c r="H23" s="42"/>
      <c r="I23" s="42"/>
      <c r="J23" s="42"/>
      <c r="K23" s="43"/>
    </row>
    <row r="24" spans="1:17" ht="20.100000000000001" customHeight="1" x14ac:dyDescent="0.25">
      <c r="A24" s="44" t="s">
        <v>8</v>
      </c>
      <c r="B24" s="45" t="s">
        <v>206</v>
      </c>
      <c r="C24" s="46"/>
      <c r="D24" s="46"/>
      <c r="E24" s="46"/>
      <c r="F24" s="46"/>
      <c r="G24" s="46"/>
      <c r="H24" s="46"/>
      <c r="I24" s="46"/>
      <c r="J24" s="46"/>
      <c r="K24" s="47"/>
    </row>
    <row r="25" spans="1:17" ht="42.75" x14ac:dyDescent="0.25">
      <c r="A25" s="48"/>
      <c r="B25" s="33" t="s">
        <v>313</v>
      </c>
      <c r="C25" s="32" t="s">
        <v>6</v>
      </c>
      <c r="D25" s="42"/>
      <c r="E25" s="42"/>
      <c r="F25" s="42"/>
      <c r="G25" s="42"/>
      <c r="H25" s="23">
        <v>1</v>
      </c>
      <c r="I25" s="32">
        <f>ROUND(144.46,0)</f>
        <v>144</v>
      </c>
      <c r="J25" s="57">
        <f>H25*I25</f>
        <v>144</v>
      </c>
      <c r="K25" s="51" t="s">
        <v>54</v>
      </c>
    </row>
    <row r="26" spans="1:17" ht="42.75" x14ac:dyDescent="0.25">
      <c r="A26" s="48"/>
      <c r="B26" s="33" t="s">
        <v>314</v>
      </c>
      <c r="C26" s="32" t="s">
        <v>55</v>
      </c>
      <c r="D26" s="42"/>
      <c r="E26" s="42"/>
      <c r="F26" s="42"/>
      <c r="G26" s="42"/>
      <c r="H26" s="23">
        <v>1</v>
      </c>
      <c r="I26" s="32">
        <f>ROUND((208.94+(5*8.91))/4.8,0)</f>
        <v>53</v>
      </c>
      <c r="J26" s="57">
        <f>H26*I26</f>
        <v>53</v>
      </c>
      <c r="K26" s="51" t="s">
        <v>312</v>
      </c>
    </row>
    <row r="27" spans="1:17" ht="20.100000000000001" customHeight="1" x14ac:dyDescent="0.25">
      <c r="A27" s="48"/>
      <c r="B27" s="58" t="s">
        <v>56</v>
      </c>
      <c r="C27" s="32"/>
      <c r="D27" s="42"/>
      <c r="E27" s="42"/>
      <c r="F27" s="42"/>
      <c r="G27" s="42"/>
      <c r="H27" s="23"/>
      <c r="I27" s="32"/>
      <c r="J27" s="57">
        <f>SUM(J25:J26)</f>
        <v>197</v>
      </c>
      <c r="K27" s="51"/>
    </row>
    <row r="28" spans="1:17" ht="20.100000000000001" customHeight="1" x14ac:dyDescent="0.25">
      <c r="A28" s="44"/>
      <c r="B28" s="46"/>
      <c r="C28" s="46"/>
      <c r="D28" s="46"/>
      <c r="E28" s="46"/>
      <c r="F28" s="46"/>
      <c r="G28" s="46"/>
      <c r="H28" s="46"/>
      <c r="I28" s="55" t="s">
        <v>53</v>
      </c>
      <c r="J28" s="56">
        <f>ROUNDUP(J27,0)</f>
        <v>197</v>
      </c>
      <c r="K28" s="47"/>
    </row>
    <row r="29" spans="1:17" ht="20.100000000000001" customHeight="1" x14ac:dyDescent="0.25">
      <c r="A29" s="41"/>
      <c r="B29" s="42"/>
      <c r="C29" s="42"/>
      <c r="D29" s="42"/>
      <c r="E29" s="42"/>
      <c r="F29" s="42"/>
      <c r="G29" s="42"/>
      <c r="H29" s="42"/>
      <c r="I29" s="42"/>
      <c r="J29" s="42"/>
      <c r="K29" s="43"/>
    </row>
    <row r="30" spans="1:17" ht="20.100000000000001" customHeight="1" x14ac:dyDescent="0.25">
      <c r="A30" s="44" t="s">
        <v>10</v>
      </c>
      <c r="B30" s="45" t="s">
        <v>57</v>
      </c>
      <c r="C30" s="46"/>
      <c r="D30" s="46"/>
      <c r="E30" s="46"/>
      <c r="F30" s="46"/>
      <c r="G30" s="46"/>
      <c r="H30" s="46"/>
      <c r="I30" s="46"/>
      <c r="J30" s="46"/>
      <c r="K30" s="47"/>
    </row>
    <row r="31" spans="1:17" ht="20.100000000000001" customHeight="1" x14ac:dyDescent="0.25">
      <c r="A31" s="59"/>
      <c r="B31" s="60" t="s">
        <v>58</v>
      </c>
      <c r="C31" s="61" t="s">
        <v>59</v>
      </c>
      <c r="D31" s="62"/>
      <c r="E31" s="62"/>
      <c r="F31" s="62"/>
      <c r="G31" s="62"/>
      <c r="H31" s="63">
        <v>1</v>
      </c>
      <c r="I31" s="63">
        <v>400</v>
      </c>
      <c r="J31" s="63">
        <v>400</v>
      </c>
      <c r="K31" s="64" t="s">
        <v>60</v>
      </c>
    </row>
    <row r="32" spans="1:17" ht="28.5" x14ac:dyDescent="0.25">
      <c r="A32" s="59"/>
      <c r="B32" s="54" t="s">
        <v>51</v>
      </c>
      <c r="C32" s="65">
        <v>0.15</v>
      </c>
      <c r="D32" s="62"/>
      <c r="E32" s="62"/>
      <c r="F32" s="62"/>
      <c r="G32" s="62"/>
      <c r="H32" s="63"/>
      <c r="I32" s="63"/>
      <c r="J32" s="63">
        <f>J31*C32</f>
        <v>60</v>
      </c>
      <c r="K32" s="66"/>
    </row>
    <row r="33" spans="1:11" ht="20.100000000000001" customHeight="1" x14ac:dyDescent="0.25">
      <c r="A33" s="59"/>
      <c r="B33" s="67" t="s">
        <v>61</v>
      </c>
      <c r="C33" s="65"/>
      <c r="D33" s="62"/>
      <c r="E33" s="62"/>
      <c r="F33" s="62"/>
      <c r="G33" s="62"/>
      <c r="H33" s="63"/>
      <c r="I33" s="67"/>
      <c r="J33" s="68">
        <f>ROUNDUP(SUM(J31:J32),0)</f>
        <v>460</v>
      </c>
      <c r="K33" s="64"/>
    </row>
    <row r="34" spans="1:11" ht="15" x14ac:dyDescent="0.25">
      <c r="A34" s="44"/>
      <c r="B34" s="46"/>
      <c r="C34" s="46"/>
      <c r="D34" s="46"/>
      <c r="E34" s="46"/>
      <c r="F34" s="46"/>
      <c r="G34" s="46"/>
      <c r="H34" s="46"/>
      <c r="I34" s="55" t="s">
        <v>53</v>
      </c>
      <c r="J34" s="56">
        <v>500</v>
      </c>
      <c r="K34" s="47"/>
    </row>
    <row r="35" spans="1:11" ht="15" x14ac:dyDescent="0.25">
      <c r="A35" s="41"/>
      <c r="B35" s="42"/>
      <c r="C35" s="42"/>
      <c r="D35" s="42"/>
      <c r="E35" s="42"/>
      <c r="F35" s="42"/>
      <c r="G35" s="42"/>
      <c r="H35" s="42"/>
      <c r="I35" s="42"/>
      <c r="J35" s="42"/>
      <c r="K35" s="43"/>
    </row>
    <row r="36" spans="1:11" ht="20.100000000000001" customHeight="1" x14ac:dyDescent="0.25">
      <c r="A36" s="44" t="s">
        <v>11</v>
      </c>
      <c r="B36" s="45" t="s">
        <v>62</v>
      </c>
      <c r="C36" s="46"/>
      <c r="D36" s="46"/>
      <c r="E36" s="46"/>
      <c r="F36" s="46"/>
      <c r="G36" s="46"/>
      <c r="H36" s="46"/>
      <c r="I36" s="46"/>
      <c r="J36" s="46"/>
      <c r="K36" s="47"/>
    </row>
    <row r="37" spans="1:11" x14ac:dyDescent="0.25">
      <c r="A37" s="69"/>
      <c r="B37" s="70" t="s">
        <v>63</v>
      </c>
      <c r="C37" s="71"/>
      <c r="D37" s="71"/>
      <c r="E37" s="71"/>
      <c r="F37" s="71"/>
      <c r="G37" s="71"/>
      <c r="H37" s="71"/>
      <c r="I37" s="67"/>
      <c r="J37" s="67"/>
      <c r="K37" s="64"/>
    </row>
    <row r="38" spans="1:11" ht="20.100000000000001" customHeight="1" x14ac:dyDescent="0.25">
      <c r="A38" s="69"/>
      <c r="B38" s="70" t="s">
        <v>64</v>
      </c>
      <c r="C38" s="70"/>
      <c r="D38" s="62"/>
      <c r="E38" s="72"/>
      <c r="F38" s="72"/>
      <c r="G38" s="72"/>
      <c r="H38" s="73"/>
      <c r="I38" s="67"/>
      <c r="J38" s="67"/>
      <c r="K38" s="64"/>
    </row>
    <row r="39" spans="1:11" ht="57" x14ac:dyDescent="0.25">
      <c r="A39" s="69"/>
      <c r="B39" s="70" t="s">
        <v>65</v>
      </c>
      <c r="C39" s="74" t="s">
        <v>66</v>
      </c>
      <c r="D39" s="62"/>
      <c r="E39" s="72"/>
      <c r="F39" s="72"/>
      <c r="G39" s="72"/>
      <c r="H39" s="73">
        <f>ROUNDUP((1/9)/0.66,1)</f>
        <v>0.2</v>
      </c>
      <c r="I39" s="53">
        <v>6011.51</v>
      </c>
      <c r="J39" s="53">
        <f>H39*I39</f>
        <v>1202.3020000000001</v>
      </c>
      <c r="K39" s="51" t="s">
        <v>67</v>
      </c>
    </row>
    <row r="40" spans="1:11" ht="42.75" x14ac:dyDescent="0.25">
      <c r="A40" s="69"/>
      <c r="B40" s="70" t="s">
        <v>68</v>
      </c>
      <c r="C40" s="62" t="s">
        <v>69</v>
      </c>
      <c r="D40" s="62"/>
      <c r="E40" s="72"/>
      <c r="F40" s="72"/>
      <c r="G40" s="72"/>
      <c r="H40" s="73">
        <f>ROUNDUP(8/9,0)</f>
        <v>1</v>
      </c>
      <c r="I40" s="53">
        <v>525.29999999999995</v>
      </c>
      <c r="J40" s="53">
        <f>H40*I40</f>
        <v>525.29999999999995</v>
      </c>
      <c r="K40" s="51" t="s">
        <v>415</v>
      </c>
    </row>
    <row r="41" spans="1:11" ht="42.75" x14ac:dyDescent="0.25">
      <c r="A41" s="69"/>
      <c r="B41" s="70" t="s">
        <v>70</v>
      </c>
      <c r="C41" s="62" t="s">
        <v>71</v>
      </c>
      <c r="D41" s="75"/>
      <c r="E41" s="72"/>
      <c r="F41" s="72"/>
      <c r="G41" s="72"/>
      <c r="H41" s="73">
        <f>H39</f>
        <v>0.2</v>
      </c>
      <c r="I41" s="53">
        <f>119.12+(5.4*5)</f>
        <v>146.12</v>
      </c>
      <c r="J41" s="53">
        <f>H41*I41</f>
        <v>29.224000000000004</v>
      </c>
      <c r="K41" s="51" t="s">
        <v>416</v>
      </c>
    </row>
    <row r="42" spans="1:11" ht="42.75" x14ac:dyDescent="0.25">
      <c r="A42" s="69"/>
      <c r="B42" s="70" t="s">
        <v>72</v>
      </c>
      <c r="C42" s="62" t="s">
        <v>69</v>
      </c>
      <c r="D42" s="62"/>
      <c r="E42" s="72"/>
      <c r="F42" s="72"/>
      <c r="G42" s="72"/>
      <c r="H42" s="76">
        <f>H40</f>
        <v>1</v>
      </c>
      <c r="I42" s="53">
        <f>200.59+(8.6*5)</f>
        <v>243.59</v>
      </c>
      <c r="J42" s="53">
        <f>H42*I42</f>
        <v>243.59</v>
      </c>
      <c r="K42" s="51" t="s">
        <v>417</v>
      </c>
    </row>
    <row r="43" spans="1:11" ht="20.100000000000001" customHeight="1" x14ac:dyDescent="0.25">
      <c r="A43" s="69"/>
      <c r="B43" s="70" t="s">
        <v>73</v>
      </c>
      <c r="C43" s="62"/>
      <c r="D43" s="62"/>
      <c r="E43" s="72"/>
      <c r="F43" s="72"/>
      <c r="G43" s="72"/>
      <c r="H43" s="76"/>
      <c r="I43" s="67"/>
      <c r="J43" s="53">
        <f>SUM(J39:J42)</f>
        <v>2000.4159999999999</v>
      </c>
      <c r="K43" s="64"/>
    </row>
    <row r="44" spans="1:11" ht="42.75" x14ac:dyDescent="0.25">
      <c r="A44" s="69"/>
      <c r="B44" s="70" t="s">
        <v>74</v>
      </c>
      <c r="C44" s="62" t="s">
        <v>75</v>
      </c>
      <c r="D44" s="62">
        <v>4</v>
      </c>
      <c r="E44" s="72"/>
      <c r="F44" s="72"/>
      <c r="G44" s="72"/>
      <c r="H44" s="76"/>
      <c r="I44" s="77">
        <v>178.76</v>
      </c>
      <c r="J44" s="53">
        <f>D44*I44</f>
        <v>715.04</v>
      </c>
      <c r="K44" s="51" t="s">
        <v>418</v>
      </c>
    </row>
    <row r="45" spans="1:11" ht="20.100000000000001" customHeight="1" x14ac:dyDescent="0.25">
      <c r="A45" s="69"/>
      <c r="B45" s="70" t="s">
        <v>73</v>
      </c>
      <c r="C45" s="62"/>
      <c r="D45" s="62"/>
      <c r="E45" s="72"/>
      <c r="F45" s="72"/>
      <c r="G45" s="72"/>
      <c r="H45" s="76"/>
      <c r="I45" s="67"/>
      <c r="J45" s="53">
        <f>J43+J44</f>
        <v>2715.4560000000001</v>
      </c>
      <c r="K45" s="64"/>
    </row>
    <row r="46" spans="1:11" ht="20.100000000000001" customHeight="1" x14ac:dyDescent="0.25">
      <c r="A46" s="69"/>
      <c r="B46" s="78" t="s">
        <v>77</v>
      </c>
      <c r="C46" s="65"/>
      <c r="D46" s="62"/>
      <c r="E46" s="72"/>
      <c r="F46" s="72"/>
      <c r="G46" s="72"/>
      <c r="H46" s="76"/>
      <c r="I46" s="67"/>
      <c r="J46" s="53">
        <f>J45</f>
        <v>2715.4560000000001</v>
      </c>
      <c r="K46" s="64"/>
    </row>
    <row r="47" spans="1:11" ht="20.100000000000001" customHeight="1" x14ac:dyDescent="0.25">
      <c r="A47" s="69"/>
      <c r="B47" s="79" t="s">
        <v>78</v>
      </c>
      <c r="C47" s="70"/>
      <c r="D47" s="62">
        <v>1</v>
      </c>
      <c r="E47" s="72">
        <v>0.6</v>
      </c>
      <c r="F47" s="72">
        <v>0.6</v>
      </c>
      <c r="G47" s="72">
        <v>0.6</v>
      </c>
      <c r="H47" s="80">
        <f>E47*F47*G47</f>
        <v>0.216</v>
      </c>
      <c r="I47" s="67"/>
      <c r="J47" s="81">
        <f>J46/(1/H47)</f>
        <v>586.53849600000001</v>
      </c>
      <c r="K47" s="64"/>
    </row>
    <row r="48" spans="1:11" ht="20.100000000000001" customHeight="1" x14ac:dyDescent="0.25">
      <c r="A48" s="44"/>
      <c r="B48" s="46"/>
      <c r="C48" s="46"/>
      <c r="D48" s="46"/>
      <c r="E48" s="46"/>
      <c r="F48" s="46"/>
      <c r="G48" s="46"/>
      <c r="H48" s="46"/>
      <c r="I48" s="55" t="s">
        <v>53</v>
      </c>
      <c r="J48" s="56">
        <f>CEILING(J47,5)</f>
        <v>590</v>
      </c>
      <c r="K48" s="47"/>
    </row>
    <row r="49" spans="1:11" ht="20.100000000000001" customHeight="1" x14ac:dyDescent="0.25">
      <c r="A49" s="41"/>
      <c r="B49" s="42"/>
      <c r="C49" s="42"/>
      <c r="D49" s="42"/>
      <c r="E49" s="42"/>
      <c r="F49" s="42"/>
      <c r="G49" s="42"/>
      <c r="H49" s="42"/>
      <c r="I49" s="42"/>
      <c r="J49" s="42"/>
      <c r="K49" s="43"/>
    </row>
    <row r="50" spans="1:11" ht="15" x14ac:dyDescent="0.25">
      <c r="A50" s="44" t="s">
        <v>12</v>
      </c>
      <c r="B50" s="45" t="s">
        <v>79</v>
      </c>
      <c r="C50" s="46"/>
      <c r="D50" s="46"/>
      <c r="E50" s="46"/>
      <c r="F50" s="46"/>
      <c r="G50" s="46"/>
      <c r="H50" s="46"/>
      <c r="I50" s="46"/>
      <c r="J50" s="46"/>
      <c r="K50" s="47"/>
    </row>
    <row r="51" spans="1:11" ht="20.100000000000001" customHeight="1" x14ac:dyDescent="0.25">
      <c r="A51" s="41"/>
      <c r="B51" s="82" t="s">
        <v>80</v>
      </c>
      <c r="C51" s="83"/>
      <c r="D51" s="42"/>
      <c r="E51" s="42"/>
      <c r="F51" s="42"/>
      <c r="G51" s="42"/>
      <c r="H51" s="42"/>
      <c r="I51" s="42"/>
      <c r="J51" s="42"/>
      <c r="K51" s="43"/>
    </row>
    <row r="52" spans="1:11" ht="15" x14ac:dyDescent="0.25">
      <c r="A52" s="41"/>
      <c r="B52" s="82" t="s">
        <v>81</v>
      </c>
      <c r="C52" s="83"/>
      <c r="D52" s="42"/>
      <c r="E52" s="42"/>
      <c r="F52" s="42"/>
      <c r="G52" s="42"/>
      <c r="H52" s="42"/>
      <c r="I52" s="42"/>
      <c r="J52" s="42"/>
      <c r="K52" s="43"/>
    </row>
    <row r="53" spans="1:11" ht="20.100000000000001" customHeight="1" x14ac:dyDescent="0.25">
      <c r="A53" s="41"/>
      <c r="B53" s="82" t="s">
        <v>79</v>
      </c>
      <c r="C53" s="83" t="s">
        <v>23</v>
      </c>
      <c r="D53" s="42"/>
      <c r="E53" s="42"/>
      <c r="F53" s="42"/>
      <c r="G53" s="42"/>
      <c r="H53" s="84">
        <v>0.8</v>
      </c>
      <c r="I53" s="85">
        <v>348</v>
      </c>
      <c r="J53" s="85">
        <f>H53*I53</f>
        <v>278.40000000000003</v>
      </c>
      <c r="K53" s="66" t="s">
        <v>82</v>
      </c>
    </row>
    <row r="54" spans="1:11" ht="20.100000000000001" customHeight="1" x14ac:dyDescent="0.25">
      <c r="A54" s="41"/>
      <c r="B54" s="82" t="s">
        <v>268</v>
      </c>
      <c r="C54" s="83"/>
      <c r="D54" s="42"/>
      <c r="E54" s="42"/>
      <c r="F54" s="42"/>
      <c r="G54" s="42"/>
      <c r="H54" s="84"/>
      <c r="I54" s="85"/>
      <c r="J54" s="85">
        <f>J53</f>
        <v>278.40000000000003</v>
      </c>
      <c r="K54" s="66" t="s">
        <v>83</v>
      </c>
    </row>
    <row r="55" spans="1:11" ht="28.5" x14ac:dyDescent="0.25">
      <c r="A55" s="41"/>
      <c r="B55" s="82" t="s">
        <v>84</v>
      </c>
      <c r="C55" s="83"/>
      <c r="D55" s="42"/>
      <c r="E55" s="42"/>
      <c r="F55" s="42"/>
      <c r="G55" s="42"/>
      <c r="H55" s="84"/>
      <c r="I55" s="85"/>
      <c r="J55" s="85">
        <v>100</v>
      </c>
      <c r="K55" s="66"/>
    </row>
    <row r="56" spans="1:11" ht="20.100000000000001" customHeight="1" x14ac:dyDescent="0.25">
      <c r="A56" s="41"/>
      <c r="B56" s="82" t="s">
        <v>85</v>
      </c>
      <c r="C56" s="83"/>
      <c r="D56" s="42"/>
      <c r="E56" s="42"/>
      <c r="F56" s="42"/>
      <c r="G56" s="42"/>
      <c r="H56" s="84"/>
      <c r="I56" s="85"/>
      <c r="J56" s="85">
        <f>SUM(J54:J55)</f>
        <v>378.40000000000003</v>
      </c>
      <c r="K56" s="86"/>
    </row>
    <row r="57" spans="1:11" ht="28.5" x14ac:dyDescent="0.25">
      <c r="A57" s="41"/>
      <c r="B57" s="54" t="s">
        <v>51</v>
      </c>
      <c r="C57" s="87">
        <v>0.15</v>
      </c>
      <c r="D57" s="42"/>
      <c r="E57" s="42"/>
      <c r="F57" s="42"/>
      <c r="G57" s="42"/>
      <c r="H57" s="84"/>
      <c r="I57" s="85"/>
      <c r="J57" s="85">
        <f>J56*C57</f>
        <v>56.760000000000005</v>
      </c>
      <c r="K57" s="86"/>
    </row>
    <row r="58" spans="1:11" ht="15" x14ac:dyDescent="0.25">
      <c r="A58" s="41"/>
      <c r="B58" s="88" t="s">
        <v>86</v>
      </c>
      <c r="C58" s="83"/>
      <c r="D58" s="42"/>
      <c r="E58" s="42"/>
      <c r="F58" s="42"/>
      <c r="G58" s="42"/>
      <c r="H58" s="84"/>
      <c r="I58" s="85"/>
      <c r="J58" s="85">
        <f>J56+J57</f>
        <v>435.16</v>
      </c>
      <c r="K58" s="86"/>
    </row>
    <row r="59" spans="1:11" ht="20.100000000000001" customHeight="1" x14ac:dyDescent="0.25">
      <c r="A59" s="44"/>
      <c r="B59" s="46"/>
      <c r="C59" s="46"/>
      <c r="D59" s="46"/>
      <c r="E59" s="46"/>
      <c r="F59" s="46"/>
      <c r="G59" s="46"/>
      <c r="H59" s="46"/>
      <c r="I59" s="55" t="s">
        <v>53</v>
      </c>
      <c r="J59" s="56">
        <v>450</v>
      </c>
      <c r="K59" s="47"/>
    </row>
    <row r="60" spans="1:11" ht="15" x14ac:dyDescent="0.25">
      <c r="A60" s="41"/>
      <c r="B60" s="42"/>
      <c r="C60" s="42"/>
      <c r="D60" s="42"/>
      <c r="E60" s="42"/>
      <c r="F60" s="42"/>
      <c r="G60" s="42"/>
      <c r="H60" s="42"/>
      <c r="I60" s="42"/>
      <c r="J60" s="42"/>
      <c r="K60" s="43"/>
    </row>
    <row r="61" spans="1:11" ht="20.100000000000001" customHeight="1" x14ac:dyDescent="0.25">
      <c r="A61" s="44" t="s">
        <v>13</v>
      </c>
      <c r="B61" s="45" t="s">
        <v>87</v>
      </c>
      <c r="C61" s="46"/>
      <c r="D61" s="46"/>
      <c r="E61" s="46"/>
      <c r="F61" s="46"/>
      <c r="G61" s="46"/>
      <c r="H61" s="46"/>
      <c r="I61" s="46"/>
      <c r="J61" s="46"/>
      <c r="K61" s="47"/>
    </row>
    <row r="62" spans="1:11" ht="20.100000000000001" customHeight="1" x14ac:dyDescent="0.25">
      <c r="A62" s="41"/>
      <c r="B62" s="89" t="s">
        <v>88</v>
      </c>
      <c r="C62" s="90" t="s">
        <v>75</v>
      </c>
      <c r="D62" s="67">
        <v>1</v>
      </c>
      <c r="E62" s="67"/>
      <c r="F62" s="67"/>
      <c r="G62" s="67"/>
      <c r="H62" s="67">
        <v>1</v>
      </c>
      <c r="I62" s="67">
        <v>250</v>
      </c>
      <c r="J62" s="91">
        <f>H62*I62</f>
        <v>250</v>
      </c>
      <c r="K62" s="92" t="s">
        <v>89</v>
      </c>
    </row>
    <row r="63" spans="1:11" ht="33" customHeight="1" x14ac:dyDescent="0.25">
      <c r="A63" s="41"/>
      <c r="B63" s="89" t="s">
        <v>90</v>
      </c>
      <c r="C63" s="90"/>
      <c r="D63" s="67">
        <v>1</v>
      </c>
      <c r="E63" s="67"/>
      <c r="F63" s="67"/>
      <c r="G63" s="67"/>
      <c r="H63" s="67">
        <v>1</v>
      </c>
      <c r="I63" s="77">
        <v>178.76</v>
      </c>
      <c r="J63" s="91">
        <f>H63*I63</f>
        <v>178.76</v>
      </c>
      <c r="K63" s="51" t="s">
        <v>76</v>
      </c>
    </row>
    <row r="64" spans="1:11" ht="20.100000000000001" customHeight="1" x14ac:dyDescent="0.25">
      <c r="A64" s="41"/>
      <c r="B64" s="89" t="s">
        <v>73</v>
      </c>
      <c r="C64" s="93"/>
      <c r="D64" s="67"/>
      <c r="E64" s="67"/>
      <c r="F64" s="67"/>
      <c r="G64" s="67"/>
      <c r="H64" s="67"/>
      <c r="I64" s="67"/>
      <c r="J64" s="91">
        <f>J62+J63</f>
        <v>428.76</v>
      </c>
      <c r="K64" s="64"/>
    </row>
    <row r="65" spans="1:11" ht="31.5" customHeight="1" x14ac:dyDescent="0.25">
      <c r="A65" s="41"/>
      <c r="B65" s="54" t="s">
        <v>51</v>
      </c>
      <c r="C65" s="61"/>
      <c r="D65" s="94">
        <v>0.15</v>
      </c>
      <c r="E65" s="67"/>
      <c r="F65" s="67"/>
      <c r="G65" s="67"/>
      <c r="H65" s="67"/>
      <c r="I65" s="67"/>
      <c r="J65" s="91">
        <f>J62*D65</f>
        <v>37.5</v>
      </c>
      <c r="K65" s="51"/>
    </row>
    <row r="66" spans="1:11" ht="20.100000000000001" customHeight="1" x14ac:dyDescent="0.25">
      <c r="A66" s="41"/>
      <c r="B66" s="95" t="s">
        <v>91</v>
      </c>
      <c r="C66" s="96"/>
      <c r="D66" s="67"/>
      <c r="E66" s="67"/>
      <c r="F66" s="67"/>
      <c r="G66" s="67"/>
      <c r="H66" s="67"/>
      <c r="I66" s="67"/>
      <c r="J66" s="97">
        <f>J64+J65</f>
        <v>466.26</v>
      </c>
      <c r="K66" s="64"/>
    </row>
    <row r="67" spans="1:11" ht="20.100000000000001" customHeight="1" x14ac:dyDescent="0.25">
      <c r="A67" s="44"/>
      <c r="B67" s="46"/>
      <c r="C67" s="46"/>
      <c r="D67" s="46"/>
      <c r="E67" s="46"/>
      <c r="F67" s="46"/>
      <c r="G67" s="46"/>
      <c r="H67" s="46"/>
      <c r="I67" s="55" t="s">
        <v>53</v>
      </c>
      <c r="J67" s="56">
        <v>500</v>
      </c>
      <c r="K67" s="47"/>
    </row>
    <row r="68" spans="1:11" ht="15" x14ac:dyDescent="0.25">
      <c r="A68" s="41"/>
      <c r="B68" s="42"/>
      <c r="C68" s="42"/>
      <c r="D68" s="42"/>
      <c r="E68" s="42"/>
      <c r="F68" s="42"/>
      <c r="G68" s="42"/>
      <c r="H68" s="42"/>
      <c r="I68" s="42"/>
      <c r="J68" s="42"/>
      <c r="K68" s="43"/>
    </row>
    <row r="69" spans="1:11" ht="20.100000000000001" customHeight="1" x14ac:dyDescent="0.25">
      <c r="A69" s="44" t="s">
        <v>14</v>
      </c>
      <c r="B69" s="45" t="s">
        <v>92</v>
      </c>
      <c r="C69" s="46"/>
      <c r="D69" s="46"/>
      <c r="E69" s="46"/>
      <c r="F69" s="46"/>
      <c r="G69" s="46"/>
      <c r="H69" s="46"/>
      <c r="I69" s="46"/>
      <c r="J69" s="46"/>
      <c r="K69" s="47"/>
    </row>
    <row r="70" spans="1:11" ht="20.100000000000001" customHeight="1" x14ac:dyDescent="0.25">
      <c r="A70" s="41"/>
      <c r="B70" s="98" t="s">
        <v>93</v>
      </c>
      <c r="C70" s="61" t="s">
        <v>75</v>
      </c>
      <c r="D70" s="42"/>
      <c r="E70" s="42"/>
      <c r="F70" s="42"/>
      <c r="G70" s="42"/>
      <c r="H70" s="99">
        <v>1</v>
      </c>
      <c r="I70" s="100">
        <v>170</v>
      </c>
      <c r="J70" s="99">
        <v>170</v>
      </c>
      <c r="K70" s="92" t="s">
        <v>82</v>
      </c>
    </row>
    <row r="71" spans="1:11" ht="20.100000000000001" customHeight="1" x14ac:dyDescent="0.25">
      <c r="A71" s="41"/>
      <c r="B71" s="98" t="s">
        <v>94</v>
      </c>
      <c r="C71" s="42"/>
      <c r="D71" s="42"/>
      <c r="E71" s="42"/>
      <c r="F71" s="42"/>
      <c r="G71" s="42"/>
      <c r="H71" s="101">
        <v>0.02</v>
      </c>
      <c r="I71" s="100"/>
      <c r="J71" s="99">
        <f>J70*H71</f>
        <v>3.4</v>
      </c>
      <c r="K71" s="102"/>
    </row>
    <row r="72" spans="1:11" ht="20.100000000000001" customHeight="1" x14ac:dyDescent="0.25">
      <c r="A72" s="41"/>
      <c r="B72" s="103" t="s">
        <v>77</v>
      </c>
      <c r="C72" s="42"/>
      <c r="D72" s="42"/>
      <c r="E72" s="42"/>
      <c r="F72" s="42"/>
      <c r="G72" s="42"/>
      <c r="H72" s="61"/>
      <c r="I72" s="100"/>
      <c r="J72" s="99">
        <f>J70+J71</f>
        <v>173.4</v>
      </c>
      <c r="K72" s="66"/>
    </row>
    <row r="73" spans="1:11" ht="20.100000000000001" customHeight="1" x14ac:dyDescent="0.25">
      <c r="A73" s="41"/>
      <c r="B73" s="54" t="s">
        <v>51</v>
      </c>
      <c r="C73" s="42"/>
      <c r="D73" s="42"/>
      <c r="E73" s="42"/>
      <c r="F73" s="42"/>
      <c r="G73" s="42"/>
      <c r="H73" s="104">
        <v>0.15</v>
      </c>
      <c r="I73" s="100"/>
      <c r="J73" s="99">
        <f>+J72*H73</f>
        <v>26.01</v>
      </c>
      <c r="K73" s="66"/>
    </row>
    <row r="74" spans="1:11" ht="15" x14ac:dyDescent="0.25">
      <c r="A74" s="41"/>
      <c r="B74" s="105" t="s">
        <v>95</v>
      </c>
      <c r="C74" s="42"/>
      <c r="D74" s="42"/>
      <c r="E74" s="42"/>
      <c r="F74" s="42"/>
      <c r="G74" s="42"/>
      <c r="H74" s="61"/>
      <c r="I74" s="100"/>
      <c r="J74" s="99">
        <f>J73+J72</f>
        <v>199.41</v>
      </c>
      <c r="K74" s="102"/>
    </row>
    <row r="75" spans="1:11" ht="15" x14ac:dyDescent="0.25">
      <c r="A75" s="44"/>
      <c r="B75" s="46"/>
      <c r="C75" s="46"/>
      <c r="D75" s="46"/>
      <c r="E75" s="46"/>
      <c r="F75" s="46"/>
      <c r="G75" s="46"/>
      <c r="H75" s="46"/>
      <c r="I75" s="55" t="s">
        <v>53</v>
      </c>
      <c r="J75" s="56">
        <f>+ROUNDUP(J74,0)</f>
        <v>200</v>
      </c>
      <c r="K75" s="47"/>
    </row>
    <row r="76" spans="1:11" ht="20.100000000000001" customHeight="1" x14ac:dyDescent="0.25">
      <c r="A76" s="41"/>
      <c r="B76" s="42"/>
      <c r="C76" s="42"/>
      <c r="D76" s="42"/>
      <c r="E76" s="42"/>
      <c r="F76" s="42"/>
      <c r="G76" s="42"/>
      <c r="H76" s="42"/>
      <c r="I76" s="42"/>
      <c r="J76" s="42"/>
      <c r="K76" s="43"/>
    </row>
    <row r="77" spans="1:11" ht="20.100000000000001" customHeight="1" x14ac:dyDescent="0.25">
      <c r="A77" s="44" t="s">
        <v>15</v>
      </c>
      <c r="B77" s="45" t="s">
        <v>514</v>
      </c>
      <c r="C77" s="46"/>
      <c r="D77" s="46"/>
      <c r="E77" s="46"/>
      <c r="F77" s="46"/>
      <c r="G77" s="46"/>
      <c r="H77" s="46"/>
      <c r="I77" s="46"/>
      <c r="J77" s="46"/>
      <c r="K77" s="47"/>
    </row>
    <row r="78" spans="1:11" ht="20.100000000000001" customHeight="1" x14ac:dyDescent="0.25">
      <c r="A78" s="41"/>
      <c r="B78" s="67"/>
      <c r="C78" s="67"/>
      <c r="D78" s="67"/>
      <c r="E78" s="67"/>
      <c r="F78" s="67"/>
      <c r="G78" s="67"/>
      <c r="H78" s="67"/>
      <c r="I78" s="67"/>
      <c r="J78" s="67"/>
      <c r="K78" s="64"/>
    </row>
    <row r="79" spans="1:11" ht="28.5" x14ac:dyDescent="0.25">
      <c r="A79" s="41"/>
      <c r="B79" s="26" t="s">
        <v>96</v>
      </c>
      <c r="C79" s="90" t="s">
        <v>75</v>
      </c>
      <c r="D79" s="67">
        <v>1</v>
      </c>
      <c r="E79" s="67"/>
      <c r="F79" s="67"/>
      <c r="G79" s="67"/>
      <c r="H79" s="67"/>
      <c r="I79" s="91">
        <v>150</v>
      </c>
      <c r="J79" s="91">
        <f>I79</f>
        <v>150</v>
      </c>
      <c r="K79" s="51" t="s">
        <v>60</v>
      </c>
    </row>
    <row r="80" spans="1:11" ht="28.5" x14ac:dyDescent="0.25">
      <c r="A80" s="41"/>
      <c r="B80" s="54" t="s">
        <v>51</v>
      </c>
      <c r="C80" s="106"/>
      <c r="D80" s="94">
        <v>0.15</v>
      </c>
      <c r="E80" s="67"/>
      <c r="F80" s="67"/>
      <c r="G80" s="67"/>
      <c r="H80" s="67"/>
      <c r="I80" s="67"/>
      <c r="J80" s="91">
        <f>J79*D80</f>
        <v>22.5</v>
      </c>
      <c r="K80" s="51"/>
    </row>
    <row r="81" spans="1:24" ht="15" x14ac:dyDescent="0.25">
      <c r="A81" s="41"/>
      <c r="B81" s="95" t="s">
        <v>91</v>
      </c>
      <c r="C81" s="107"/>
      <c r="D81" s="67"/>
      <c r="E81" s="67"/>
      <c r="F81" s="67"/>
      <c r="G81" s="67"/>
      <c r="H81" s="67"/>
      <c r="I81" s="67"/>
      <c r="J81" s="91">
        <f>J79+J80</f>
        <v>172.5</v>
      </c>
      <c r="K81" s="64"/>
    </row>
    <row r="82" spans="1:24" ht="20.100000000000001" customHeight="1" x14ac:dyDescent="0.25">
      <c r="A82" s="44"/>
      <c r="B82" s="46"/>
      <c r="C82" s="46"/>
      <c r="D82" s="46"/>
      <c r="E82" s="46"/>
      <c r="F82" s="46"/>
      <c r="G82" s="46"/>
      <c r="H82" s="46"/>
      <c r="I82" s="55" t="s">
        <v>53</v>
      </c>
      <c r="J82" s="56">
        <f>CEILING(J81,5)</f>
        <v>175</v>
      </c>
      <c r="K82" s="47"/>
    </row>
    <row r="83" spans="1:24" ht="20.100000000000001" customHeight="1" x14ac:dyDescent="0.25">
      <c r="A83" s="69"/>
      <c r="B83" s="67"/>
      <c r="C83" s="67"/>
      <c r="D83" s="67"/>
      <c r="E83" s="67"/>
      <c r="F83" s="67"/>
      <c r="G83" s="67"/>
      <c r="H83" s="67"/>
      <c r="I83" s="67"/>
      <c r="J83" s="67"/>
      <c r="K83" s="64"/>
    </row>
    <row r="84" spans="1:24" ht="20.100000000000001" customHeight="1" x14ac:dyDescent="0.25">
      <c r="A84" s="44" t="s">
        <v>19</v>
      </c>
      <c r="B84" s="45" t="s">
        <v>97</v>
      </c>
      <c r="C84" s="46"/>
      <c r="D84" s="46"/>
      <c r="E84" s="46"/>
      <c r="F84" s="46"/>
      <c r="G84" s="46"/>
      <c r="H84" s="46"/>
      <c r="I84" s="46"/>
      <c r="J84" s="46"/>
      <c r="K84" s="47"/>
    </row>
    <row r="85" spans="1:24" ht="20.100000000000001" customHeight="1" x14ac:dyDescent="0.25">
      <c r="A85" s="48"/>
      <c r="B85" s="33" t="s">
        <v>98</v>
      </c>
      <c r="C85" s="32" t="s">
        <v>6</v>
      </c>
      <c r="D85" s="67"/>
      <c r="E85" s="67"/>
      <c r="F85" s="67"/>
      <c r="G85" s="67"/>
      <c r="H85" s="23">
        <v>1</v>
      </c>
      <c r="I85" s="32">
        <f>ROUND(163.97,0)</f>
        <v>164</v>
      </c>
      <c r="J85" s="57">
        <f>H85*I85</f>
        <v>164</v>
      </c>
      <c r="K85" s="51" t="s">
        <v>99</v>
      </c>
    </row>
    <row r="86" spans="1:24" ht="42.75" x14ac:dyDescent="0.25">
      <c r="A86" s="48"/>
      <c r="B86" s="58" t="s">
        <v>100</v>
      </c>
      <c r="C86" s="32" t="s">
        <v>55</v>
      </c>
      <c r="D86" s="67"/>
      <c r="E86" s="67"/>
      <c r="F86" s="67"/>
      <c r="G86" s="67"/>
      <c r="H86" s="23">
        <v>1</v>
      </c>
      <c r="I86" s="32">
        <f>ROUND((208.94+20*5.21)/4.8,0)</f>
        <v>65</v>
      </c>
      <c r="J86" s="57">
        <f>H86*I86</f>
        <v>65</v>
      </c>
      <c r="K86" s="51" t="s">
        <v>101</v>
      </c>
      <c r="P86" s="108"/>
      <c r="R86" s="109"/>
      <c r="S86" s="110"/>
      <c r="T86" s="109"/>
      <c r="U86" s="110"/>
      <c r="V86" s="110"/>
      <c r="W86" s="111"/>
      <c r="X86" s="112"/>
    </row>
    <row r="87" spans="1:24" x14ac:dyDescent="0.25">
      <c r="A87" s="48"/>
      <c r="B87" s="58" t="s">
        <v>56</v>
      </c>
      <c r="C87" s="32"/>
      <c r="D87" s="67"/>
      <c r="E87" s="67"/>
      <c r="F87" s="67"/>
      <c r="G87" s="67"/>
      <c r="H87" s="23"/>
      <c r="I87" s="32"/>
      <c r="J87" s="57">
        <f>SUM(J85:J86)</f>
        <v>229</v>
      </c>
      <c r="K87" s="51"/>
      <c r="R87" s="109"/>
      <c r="S87" s="110"/>
      <c r="T87" s="109"/>
      <c r="U87" s="110"/>
      <c r="V87" s="110"/>
      <c r="W87" s="111"/>
      <c r="X87" s="112"/>
    </row>
    <row r="88" spans="1:24" ht="15" x14ac:dyDescent="0.25">
      <c r="A88" s="44"/>
      <c r="B88" s="46"/>
      <c r="C88" s="46"/>
      <c r="D88" s="46"/>
      <c r="E88" s="46"/>
      <c r="F88" s="46"/>
      <c r="G88" s="46"/>
      <c r="H88" s="46"/>
      <c r="I88" s="55" t="s">
        <v>102</v>
      </c>
      <c r="J88" s="56">
        <f>CEILING(J87,5)</f>
        <v>230</v>
      </c>
      <c r="K88" s="47"/>
      <c r="R88" s="109"/>
      <c r="S88" s="110"/>
      <c r="T88" s="109"/>
      <c r="U88" s="110"/>
      <c r="V88" s="110"/>
      <c r="W88" s="111"/>
      <c r="X88" s="112"/>
    </row>
    <row r="89" spans="1:24" ht="20.100000000000001" customHeight="1" x14ac:dyDescent="0.25">
      <c r="A89" s="69"/>
      <c r="B89" s="67"/>
      <c r="C89" s="67"/>
      <c r="D89" s="67"/>
      <c r="E89" s="67"/>
      <c r="F89" s="67"/>
      <c r="G89" s="67"/>
      <c r="H89" s="67"/>
      <c r="I89" s="67"/>
      <c r="J89" s="67"/>
      <c r="K89" s="64"/>
      <c r="R89" s="114"/>
      <c r="S89" s="114"/>
      <c r="T89" s="114"/>
      <c r="U89" s="114"/>
      <c r="V89" s="115"/>
      <c r="W89" s="111"/>
      <c r="X89" s="112"/>
    </row>
    <row r="90" spans="1:24" ht="20.100000000000001" customHeight="1" x14ac:dyDescent="0.25">
      <c r="A90" s="44" t="s">
        <v>20</v>
      </c>
      <c r="B90" s="45" t="s">
        <v>103</v>
      </c>
      <c r="C90" s="46"/>
      <c r="D90" s="46"/>
      <c r="E90" s="46"/>
      <c r="F90" s="46"/>
      <c r="G90" s="46"/>
      <c r="H90" s="46"/>
      <c r="I90" s="46"/>
      <c r="J90" s="46"/>
      <c r="K90" s="47"/>
      <c r="R90" s="114"/>
      <c r="S90" s="114"/>
      <c r="T90" s="114"/>
      <c r="U90" s="114"/>
      <c r="V90" s="114"/>
      <c r="W90" s="117"/>
      <c r="X90" s="112"/>
    </row>
    <row r="91" spans="1:24" ht="20.100000000000001" customHeight="1" x14ac:dyDescent="0.25">
      <c r="A91" s="48"/>
      <c r="B91" s="50" t="s">
        <v>104</v>
      </c>
      <c r="C91" s="32" t="s">
        <v>6</v>
      </c>
      <c r="D91" s="67"/>
      <c r="E91" s="67"/>
      <c r="F91" s="67"/>
      <c r="G91" s="67"/>
      <c r="H91" s="53">
        <v>75133.8</v>
      </c>
      <c r="I91" s="50">
        <v>3985</v>
      </c>
      <c r="J91" s="50">
        <f t="shared" ref="J91:J93" si="2">H91*I91</f>
        <v>299408193</v>
      </c>
      <c r="K91" s="51" t="s">
        <v>105</v>
      </c>
      <c r="R91" s="119"/>
      <c r="S91" s="119"/>
      <c r="T91" s="119"/>
      <c r="U91" s="119"/>
      <c r="V91" s="115"/>
      <c r="W91" s="112"/>
      <c r="X91" s="112"/>
    </row>
    <row r="92" spans="1:24" ht="20.100000000000001" customHeight="1" x14ac:dyDescent="0.25">
      <c r="A92" s="48"/>
      <c r="B92" s="50" t="s">
        <v>106</v>
      </c>
      <c r="C92" s="57" t="s">
        <v>2</v>
      </c>
      <c r="D92" s="67"/>
      <c r="E92" s="67"/>
      <c r="F92" s="67"/>
      <c r="G92" s="67"/>
      <c r="H92" s="53">
        <v>62611.5</v>
      </c>
      <c r="I92" s="50">
        <v>81</v>
      </c>
      <c r="J92" s="50">
        <f t="shared" si="2"/>
        <v>5071531.5</v>
      </c>
      <c r="K92" s="51" t="s">
        <v>107</v>
      </c>
      <c r="R92" s="120"/>
      <c r="S92" s="121"/>
      <c r="T92" s="120"/>
      <c r="U92" s="121"/>
      <c r="V92" s="122"/>
      <c r="W92" s="123"/>
      <c r="X92" s="112"/>
    </row>
    <row r="93" spans="1:24" ht="20.100000000000001" customHeight="1" x14ac:dyDescent="0.25">
      <c r="A93" s="48"/>
      <c r="B93" s="50" t="s">
        <v>108</v>
      </c>
      <c r="C93" s="57" t="s">
        <v>6</v>
      </c>
      <c r="D93" s="67"/>
      <c r="E93" s="67"/>
      <c r="F93" s="67"/>
      <c r="G93" s="67"/>
      <c r="H93" s="53">
        <f>H92*0.5</f>
        <v>31305.75</v>
      </c>
      <c r="I93" s="50">
        <v>350</v>
      </c>
      <c r="J93" s="50">
        <f t="shared" si="2"/>
        <v>10957012.5</v>
      </c>
      <c r="K93" s="51" t="s">
        <v>109</v>
      </c>
      <c r="R93" s="112"/>
      <c r="S93" s="112"/>
      <c r="T93" s="112"/>
      <c r="U93" s="112"/>
      <c r="V93" s="112"/>
      <c r="W93" s="112"/>
      <c r="X93" s="112"/>
    </row>
    <row r="94" spans="1:24" ht="20.100000000000001" customHeight="1" x14ac:dyDescent="0.25">
      <c r="A94" s="48"/>
      <c r="B94" s="50" t="s">
        <v>86</v>
      </c>
      <c r="C94" s="113"/>
      <c r="D94" s="67"/>
      <c r="E94" s="67"/>
      <c r="F94" s="67"/>
      <c r="G94" s="67"/>
      <c r="H94" s="113"/>
      <c r="I94" s="113"/>
      <c r="J94" s="81">
        <f>SUM(J91:J93)</f>
        <v>315436737</v>
      </c>
      <c r="K94" s="51"/>
    </row>
    <row r="95" spans="1:24" ht="20.100000000000001" customHeight="1" x14ac:dyDescent="0.25">
      <c r="A95" s="48"/>
      <c r="B95" s="50" t="s">
        <v>110</v>
      </c>
      <c r="C95" s="50" t="s">
        <v>2</v>
      </c>
      <c r="D95" s="67"/>
      <c r="E95" s="67"/>
      <c r="F95" s="67"/>
      <c r="G95" s="67"/>
      <c r="H95" s="113"/>
      <c r="I95" s="113"/>
      <c r="J95" s="113">
        <v>172808</v>
      </c>
      <c r="K95" s="116"/>
    </row>
    <row r="96" spans="1:24" ht="15" x14ac:dyDescent="0.25">
      <c r="A96" s="41"/>
      <c r="B96" s="14" t="s">
        <v>111</v>
      </c>
      <c r="C96" s="118"/>
      <c r="D96" s="67"/>
      <c r="E96" s="67"/>
      <c r="F96" s="67"/>
      <c r="G96" s="67"/>
      <c r="H96" s="118"/>
      <c r="I96" s="118"/>
      <c r="J96" s="81">
        <f>J94/J95</f>
        <v>1825.3595724734967</v>
      </c>
      <c r="K96" s="64"/>
    </row>
    <row r="97" spans="1:15" ht="20.100000000000001" customHeight="1" x14ac:dyDescent="0.25">
      <c r="A97" s="44"/>
      <c r="B97" s="46"/>
      <c r="C97" s="46"/>
      <c r="D97" s="46"/>
      <c r="E97" s="46"/>
      <c r="F97" s="46"/>
      <c r="G97" s="46"/>
      <c r="H97" s="46"/>
      <c r="I97" s="55" t="s">
        <v>102</v>
      </c>
      <c r="J97" s="56">
        <f>CEILING(J96,10)</f>
        <v>1830</v>
      </c>
      <c r="K97" s="47"/>
    </row>
    <row r="98" spans="1:15" ht="20.100000000000001" customHeight="1" x14ac:dyDescent="0.25">
      <c r="A98" s="69"/>
      <c r="B98" s="67"/>
      <c r="C98" s="67"/>
      <c r="D98" s="67"/>
      <c r="E98" s="67"/>
      <c r="F98" s="67"/>
      <c r="G98" s="67"/>
      <c r="H98" s="67"/>
      <c r="I98" s="67"/>
      <c r="J98" s="67"/>
      <c r="K98" s="64"/>
    </row>
    <row r="99" spans="1:15" ht="20.100000000000001" customHeight="1" x14ac:dyDescent="0.25">
      <c r="A99" s="44" t="s">
        <v>21</v>
      </c>
      <c r="B99" s="45" t="s">
        <v>231</v>
      </c>
      <c r="C99" s="46"/>
      <c r="D99" s="46"/>
      <c r="E99" s="46"/>
      <c r="F99" s="46"/>
      <c r="G99" s="46"/>
      <c r="H99" s="46"/>
      <c r="I99" s="46"/>
      <c r="J99" s="46"/>
      <c r="K99" s="47"/>
    </row>
    <row r="100" spans="1:15" ht="20.100000000000001" customHeight="1" x14ac:dyDescent="0.25">
      <c r="A100" s="48"/>
      <c r="B100" s="67"/>
      <c r="C100" s="67"/>
      <c r="D100" s="67"/>
      <c r="E100" s="67"/>
      <c r="F100" s="67"/>
      <c r="G100" s="67"/>
      <c r="H100" s="67"/>
      <c r="I100" s="67"/>
      <c r="J100" s="67"/>
      <c r="K100" s="64"/>
    </row>
    <row r="101" spans="1:15" ht="42.75" x14ac:dyDescent="0.25">
      <c r="A101" s="48"/>
      <c r="B101" s="124" t="s">
        <v>232</v>
      </c>
      <c r="C101" s="125" t="s">
        <v>261</v>
      </c>
      <c r="D101" s="126">
        <v>1</v>
      </c>
      <c r="E101" s="127">
        <f>2*(1+0.85)</f>
        <v>3.7</v>
      </c>
      <c r="F101" s="128">
        <v>0.15</v>
      </c>
      <c r="G101" s="127">
        <v>1.175</v>
      </c>
      <c r="H101" s="131">
        <f>E101*F101*G101</f>
        <v>0.65212500000000007</v>
      </c>
      <c r="I101" s="9">
        <f>3984+(300)</f>
        <v>4284</v>
      </c>
      <c r="J101" s="15">
        <f>H101*I101</f>
        <v>2793.7035000000001</v>
      </c>
      <c r="K101" s="16" t="s">
        <v>273</v>
      </c>
      <c r="O101" s="108">
        <f>H101*587</f>
        <v>382.79737500000005</v>
      </c>
    </row>
    <row r="102" spans="1:15" x14ac:dyDescent="0.25">
      <c r="A102" s="48"/>
      <c r="B102" s="26" t="s">
        <v>112</v>
      </c>
      <c r="C102" s="125" t="s">
        <v>261</v>
      </c>
      <c r="D102" s="129"/>
      <c r="E102" s="127"/>
      <c r="F102" s="127">
        <f>0.784*0.8^2</f>
        <v>0.50176000000000009</v>
      </c>
      <c r="G102" s="130">
        <v>1.2</v>
      </c>
      <c r="H102" s="131">
        <f>F102*G102</f>
        <v>0.60211200000000009</v>
      </c>
      <c r="I102" s="67">
        <v>89.69</v>
      </c>
      <c r="J102" s="53">
        <f>I102*H102</f>
        <v>54.003425280000009</v>
      </c>
      <c r="K102" s="64"/>
    </row>
    <row r="103" spans="1:15" ht="15" x14ac:dyDescent="0.25">
      <c r="A103" s="48"/>
      <c r="B103" s="132" t="s">
        <v>113</v>
      </c>
      <c r="C103" s="133"/>
      <c r="D103" s="134"/>
      <c r="E103" s="135"/>
      <c r="F103" s="135"/>
      <c r="G103" s="136"/>
      <c r="H103" s="118"/>
      <c r="I103" s="118"/>
      <c r="J103" s="97">
        <f>SUM(J101:J102)</f>
        <v>2847.7069252800002</v>
      </c>
      <c r="K103" s="64"/>
    </row>
    <row r="104" spans="1:15" ht="15" x14ac:dyDescent="0.25">
      <c r="A104" s="44"/>
      <c r="B104" s="46"/>
      <c r="C104" s="46"/>
      <c r="D104" s="46"/>
      <c r="E104" s="46"/>
      <c r="F104" s="46"/>
      <c r="G104" s="46"/>
      <c r="H104" s="46"/>
      <c r="I104" s="55" t="s">
        <v>53</v>
      </c>
      <c r="J104" s="56">
        <f>CEILING(J103,5)</f>
        <v>2850</v>
      </c>
      <c r="K104" s="47"/>
    </row>
    <row r="105" spans="1:15" x14ac:dyDescent="0.25">
      <c r="A105" s="48"/>
      <c r="B105" s="67"/>
      <c r="C105" s="67"/>
      <c r="D105" s="67"/>
      <c r="E105" s="67"/>
      <c r="F105" s="67"/>
      <c r="G105" s="67"/>
      <c r="H105" s="67"/>
      <c r="I105" s="67"/>
      <c r="J105" s="67"/>
      <c r="K105" s="64"/>
    </row>
    <row r="106" spans="1:15" ht="15" x14ac:dyDescent="0.25">
      <c r="A106" s="44" t="s">
        <v>22</v>
      </c>
      <c r="B106" s="45" t="s">
        <v>233</v>
      </c>
      <c r="C106" s="46"/>
      <c r="D106" s="46"/>
      <c r="E106" s="46"/>
      <c r="F106" s="46"/>
      <c r="G106" s="46"/>
      <c r="H106" s="46"/>
      <c r="I106" s="46"/>
      <c r="J106" s="46"/>
      <c r="K106" s="47"/>
    </row>
    <row r="107" spans="1:15" ht="42.75" x14ac:dyDescent="0.25">
      <c r="A107" s="48"/>
      <c r="B107" s="124" t="s">
        <v>232</v>
      </c>
      <c r="C107" s="125" t="s">
        <v>59</v>
      </c>
      <c r="D107" s="126">
        <v>1</v>
      </c>
      <c r="E107" s="127">
        <v>1</v>
      </c>
      <c r="F107" s="128">
        <v>1</v>
      </c>
      <c r="G107" s="127">
        <v>7.4999999999999997E-2</v>
      </c>
      <c r="H107" s="131">
        <f>E107*F107*G107</f>
        <v>7.4999999999999997E-2</v>
      </c>
      <c r="I107" s="9">
        <f>3984+(300)</f>
        <v>4284</v>
      </c>
      <c r="J107" s="15">
        <f>H107*I107</f>
        <v>321.3</v>
      </c>
      <c r="K107" s="16" t="s">
        <v>273</v>
      </c>
      <c r="O107" s="108"/>
    </row>
    <row r="108" spans="1:15" ht="20.100000000000001" customHeight="1" x14ac:dyDescent="0.25">
      <c r="A108" s="48"/>
      <c r="B108" s="26" t="s">
        <v>234</v>
      </c>
      <c r="C108" s="107" t="s">
        <v>37</v>
      </c>
      <c r="D108" s="129">
        <v>1</v>
      </c>
      <c r="E108" s="127"/>
      <c r="F108" s="127"/>
      <c r="G108" s="130"/>
      <c r="H108" s="131"/>
      <c r="I108" s="67">
        <v>240</v>
      </c>
      <c r="J108" s="53">
        <f>I108*D108</f>
        <v>240</v>
      </c>
      <c r="K108" s="64"/>
    </row>
    <row r="109" spans="1:15" ht="20.100000000000001" customHeight="1" x14ac:dyDescent="0.25">
      <c r="A109" s="48"/>
      <c r="B109" s="132" t="s">
        <v>113</v>
      </c>
      <c r="C109" s="133"/>
      <c r="D109" s="134"/>
      <c r="E109" s="135"/>
      <c r="F109" s="135"/>
      <c r="G109" s="136"/>
      <c r="H109" s="118"/>
      <c r="I109" s="118"/>
      <c r="J109" s="97">
        <f>SUM(J107:J108)</f>
        <v>561.29999999999995</v>
      </c>
      <c r="K109" s="64"/>
    </row>
    <row r="110" spans="1:15" ht="20.100000000000001" customHeight="1" x14ac:dyDescent="0.25">
      <c r="A110" s="44"/>
      <c r="B110" s="46"/>
      <c r="C110" s="46"/>
      <c r="D110" s="46"/>
      <c r="E110" s="46"/>
      <c r="F110" s="46"/>
      <c r="G110" s="46"/>
      <c r="H110" s="46"/>
      <c r="I110" s="55" t="s">
        <v>53</v>
      </c>
      <c r="J110" s="56">
        <f>CEILING(J109,5)</f>
        <v>565</v>
      </c>
      <c r="K110" s="47"/>
    </row>
    <row r="111" spans="1:15" ht="20.100000000000001" customHeight="1" x14ac:dyDescent="0.25">
      <c r="A111" s="48"/>
      <c r="B111" s="67"/>
      <c r="C111" s="67"/>
      <c r="D111" s="67"/>
      <c r="E111" s="67"/>
      <c r="F111" s="67"/>
      <c r="G111" s="67"/>
      <c r="H111" s="67"/>
      <c r="I111" s="137"/>
      <c r="J111" s="138"/>
      <c r="K111" s="64"/>
    </row>
    <row r="112" spans="1:15" ht="20.100000000000001" customHeight="1" x14ac:dyDescent="0.25">
      <c r="A112" s="44" t="s">
        <v>17</v>
      </c>
      <c r="B112" s="45" t="s">
        <v>483</v>
      </c>
      <c r="C112" s="46"/>
      <c r="D112" s="46"/>
      <c r="E112" s="46"/>
      <c r="F112" s="46"/>
      <c r="G112" s="46"/>
      <c r="H112" s="46"/>
      <c r="I112" s="46"/>
      <c r="J112" s="46"/>
      <c r="K112" s="47"/>
    </row>
    <row r="113" spans="1:11" ht="42.75" x14ac:dyDescent="0.25">
      <c r="A113" s="139"/>
      <c r="B113" s="18" t="s">
        <v>115</v>
      </c>
      <c r="C113" s="140" t="s">
        <v>23</v>
      </c>
      <c r="D113" s="67"/>
      <c r="E113" s="67"/>
      <c r="F113" s="67"/>
      <c r="G113" s="67"/>
      <c r="H113" s="32">
        <v>1</v>
      </c>
      <c r="I113" s="32">
        <v>73.680000000000007</v>
      </c>
      <c r="J113" s="141">
        <f>+I113*H113</f>
        <v>73.680000000000007</v>
      </c>
      <c r="K113" s="51" t="s">
        <v>116</v>
      </c>
    </row>
    <row r="114" spans="1:11" ht="57" x14ac:dyDescent="0.25">
      <c r="A114" s="139"/>
      <c r="B114" s="18" t="s">
        <v>117</v>
      </c>
      <c r="C114" s="140" t="s">
        <v>66</v>
      </c>
      <c r="D114" s="67"/>
      <c r="E114" s="67"/>
      <c r="F114" s="67"/>
      <c r="G114" s="67"/>
      <c r="H114" s="32">
        <f>50/1000</f>
        <v>0.05</v>
      </c>
      <c r="I114" s="32">
        <v>150</v>
      </c>
      <c r="J114" s="141">
        <f>+I114*H114</f>
        <v>7.5</v>
      </c>
      <c r="K114" s="49" t="s">
        <v>118</v>
      </c>
    </row>
    <row r="115" spans="1:11" ht="28.5" x14ac:dyDescent="0.25">
      <c r="A115" s="139"/>
      <c r="B115" s="54" t="s">
        <v>51</v>
      </c>
      <c r="C115" s="140"/>
      <c r="D115" s="94">
        <v>0.15</v>
      </c>
      <c r="E115" s="67"/>
      <c r="F115" s="67"/>
      <c r="G115" s="67"/>
      <c r="H115" s="32"/>
      <c r="I115" s="32"/>
      <c r="J115" s="141">
        <f>J114*D115</f>
        <v>1.125</v>
      </c>
      <c r="K115" s="49"/>
    </row>
    <row r="116" spans="1:11" ht="15" x14ac:dyDescent="0.25">
      <c r="A116" s="139"/>
      <c r="B116" s="18" t="s">
        <v>119</v>
      </c>
      <c r="C116" s="140"/>
      <c r="D116" s="67"/>
      <c r="E116" s="67"/>
      <c r="F116" s="67"/>
      <c r="G116" s="67"/>
      <c r="H116" s="32"/>
      <c r="I116" s="32"/>
      <c r="J116" s="141">
        <f>SUM(J113:J115)</f>
        <v>82.305000000000007</v>
      </c>
      <c r="K116" s="49"/>
    </row>
    <row r="117" spans="1:11" ht="20.100000000000001" customHeight="1" x14ac:dyDescent="0.25">
      <c r="A117" s="44"/>
      <c r="B117" s="46"/>
      <c r="C117" s="46"/>
      <c r="D117" s="46"/>
      <c r="E117" s="46"/>
      <c r="F117" s="46"/>
      <c r="G117" s="46"/>
      <c r="H117" s="46"/>
      <c r="I117" s="55" t="s">
        <v>53</v>
      </c>
      <c r="J117" s="56">
        <v>100</v>
      </c>
      <c r="K117" s="47"/>
    </row>
    <row r="118" spans="1:11" ht="20.100000000000001" customHeight="1" x14ac:dyDescent="0.25">
      <c r="A118" s="41"/>
      <c r="B118" s="42"/>
      <c r="C118" s="42"/>
      <c r="D118" s="42"/>
      <c r="E118" s="42"/>
      <c r="F118" s="42"/>
      <c r="G118" s="42"/>
      <c r="H118" s="42"/>
      <c r="I118" s="137"/>
      <c r="J118" s="138"/>
      <c r="K118" s="43"/>
    </row>
    <row r="119" spans="1:11" ht="20.100000000000001" customHeight="1" x14ac:dyDescent="0.25">
      <c r="A119" s="44" t="s">
        <v>120</v>
      </c>
      <c r="B119" s="45" t="s">
        <v>121</v>
      </c>
      <c r="C119" s="46"/>
      <c r="D119" s="46"/>
      <c r="E119" s="46"/>
      <c r="F119" s="46"/>
      <c r="G119" s="46"/>
      <c r="H119" s="46"/>
      <c r="I119" s="46"/>
      <c r="J119" s="46"/>
      <c r="K119" s="47"/>
    </row>
    <row r="120" spans="1:11" ht="73.5" customHeight="1" x14ac:dyDescent="0.25">
      <c r="A120" s="48"/>
      <c r="B120" s="67" t="s">
        <v>122</v>
      </c>
      <c r="C120" s="32" t="s">
        <v>114</v>
      </c>
      <c r="D120" s="67"/>
      <c r="E120" s="67"/>
      <c r="F120" s="67"/>
      <c r="G120" s="67"/>
      <c r="H120" s="36">
        <v>1</v>
      </c>
      <c r="I120" s="91">
        <v>675</v>
      </c>
      <c r="J120" s="53">
        <f>H120*I120</f>
        <v>675</v>
      </c>
      <c r="K120" s="51" t="s">
        <v>18</v>
      </c>
    </row>
    <row r="121" spans="1:11" ht="46.5" customHeight="1" x14ac:dyDescent="0.25">
      <c r="A121" s="48"/>
      <c r="B121" s="67" t="s">
        <v>270</v>
      </c>
      <c r="C121" s="32" t="s">
        <v>55</v>
      </c>
      <c r="D121" s="67"/>
      <c r="E121" s="67"/>
      <c r="F121" s="67"/>
      <c r="G121" s="67"/>
      <c r="H121" s="36">
        <v>0.05</v>
      </c>
      <c r="I121" s="67">
        <v>441.36</v>
      </c>
      <c r="J121" s="53">
        <f>H121*I121</f>
        <v>22.068000000000001</v>
      </c>
      <c r="K121" s="51" t="s">
        <v>123</v>
      </c>
    </row>
    <row r="122" spans="1:11" ht="46.5" customHeight="1" x14ac:dyDescent="0.25">
      <c r="A122" s="48"/>
      <c r="B122" s="67" t="s">
        <v>271</v>
      </c>
      <c r="C122" s="32" t="s">
        <v>114</v>
      </c>
      <c r="D122" s="67"/>
      <c r="E122" s="67"/>
      <c r="F122" s="67"/>
      <c r="G122" s="67"/>
      <c r="H122" s="36">
        <v>1</v>
      </c>
      <c r="I122" s="67">
        <v>20</v>
      </c>
      <c r="J122" s="53">
        <f>H122*I122</f>
        <v>20</v>
      </c>
      <c r="K122" s="51"/>
    </row>
    <row r="123" spans="1:11" ht="20.100000000000001" customHeight="1" x14ac:dyDescent="0.25">
      <c r="A123" s="48"/>
      <c r="B123" s="67" t="s">
        <v>124</v>
      </c>
      <c r="C123" s="32" t="s">
        <v>114</v>
      </c>
      <c r="D123" s="67"/>
      <c r="E123" s="67"/>
      <c r="F123" s="67"/>
      <c r="G123" s="67"/>
      <c r="H123" s="36">
        <v>1</v>
      </c>
      <c r="I123" s="67">
        <v>70</v>
      </c>
      <c r="J123" s="53">
        <f>H123*I123</f>
        <v>70</v>
      </c>
      <c r="K123" s="64"/>
    </row>
    <row r="124" spans="1:11" ht="20.100000000000001" customHeight="1" x14ac:dyDescent="0.25">
      <c r="A124" s="48"/>
      <c r="B124" s="118" t="s">
        <v>125</v>
      </c>
      <c r="C124" s="118"/>
      <c r="D124" s="118"/>
      <c r="E124" s="118"/>
      <c r="F124" s="118"/>
      <c r="G124" s="118"/>
      <c r="H124" s="118"/>
      <c r="I124" s="118"/>
      <c r="J124" s="81">
        <f>SUM(J120:J123)</f>
        <v>787.06799999999998</v>
      </c>
      <c r="K124" s="64"/>
    </row>
    <row r="125" spans="1:11" ht="20.100000000000001" customHeight="1" x14ac:dyDescent="0.25">
      <c r="A125" s="44"/>
      <c r="B125" s="46"/>
      <c r="C125" s="46"/>
      <c r="D125" s="46"/>
      <c r="E125" s="46"/>
      <c r="F125" s="46"/>
      <c r="G125" s="46"/>
      <c r="H125" s="46"/>
      <c r="I125" s="55" t="s">
        <v>53</v>
      </c>
      <c r="J125" s="56">
        <f>CEILING(J124,5)</f>
        <v>790</v>
      </c>
      <c r="K125" s="47"/>
    </row>
    <row r="126" spans="1:11" x14ac:dyDescent="0.25">
      <c r="A126" s="69"/>
      <c r="B126" s="67"/>
      <c r="C126" s="67"/>
      <c r="D126" s="67"/>
      <c r="E126" s="67"/>
      <c r="F126" s="67"/>
      <c r="G126" s="67"/>
      <c r="H126" s="67"/>
      <c r="I126" s="67"/>
      <c r="J126" s="67"/>
      <c r="K126" s="64"/>
    </row>
    <row r="127" spans="1:11" ht="15" x14ac:dyDescent="0.25">
      <c r="A127" s="44" t="s">
        <v>126</v>
      </c>
      <c r="B127" s="45" t="s">
        <v>127</v>
      </c>
      <c r="C127" s="46"/>
      <c r="D127" s="46"/>
      <c r="E127" s="46"/>
      <c r="F127" s="46"/>
      <c r="G127" s="46"/>
      <c r="H127" s="46"/>
      <c r="I127" s="46"/>
      <c r="J127" s="46"/>
      <c r="K127" s="47"/>
    </row>
    <row r="128" spans="1:11" x14ac:dyDescent="0.25">
      <c r="A128" s="48"/>
      <c r="B128" s="142" t="s">
        <v>128</v>
      </c>
      <c r="C128" s="143"/>
      <c r="D128" s="67"/>
      <c r="E128" s="67"/>
      <c r="F128" s="67"/>
      <c r="G128" s="67"/>
      <c r="H128" s="67"/>
      <c r="I128" s="67"/>
      <c r="J128" s="67"/>
      <c r="K128" s="64"/>
    </row>
    <row r="129" spans="1:11" ht="20.100000000000001" customHeight="1" x14ac:dyDescent="0.25">
      <c r="A129" s="48"/>
      <c r="B129" s="142" t="s">
        <v>129</v>
      </c>
      <c r="C129" s="143"/>
      <c r="D129" s="67"/>
      <c r="E129" s="67"/>
      <c r="F129" s="67"/>
      <c r="G129" s="67"/>
      <c r="H129" s="67"/>
      <c r="I129" s="67"/>
      <c r="J129" s="67"/>
      <c r="K129" s="64"/>
    </row>
    <row r="130" spans="1:11" ht="15" x14ac:dyDescent="0.25">
      <c r="A130" s="48"/>
      <c r="B130" s="144" t="s">
        <v>130</v>
      </c>
      <c r="C130" s="143"/>
      <c r="D130" s="67"/>
      <c r="E130" s="67"/>
      <c r="F130" s="67"/>
      <c r="G130" s="67"/>
      <c r="H130" s="67"/>
      <c r="I130" s="67"/>
      <c r="J130" s="67"/>
      <c r="K130" s="64"/>
    </row>
    <row r="131" spans="1:11" ht="42.75" x14ac:dyDescent="0.25">
      <c r="A131" s="48"/>
      <c r="B131" s="145" t="s">
        <v>131</v>
      </c>
      <c r="C131" s="143" t="s">
        <v>132</v>
      </c>
      <c r="D131" s="67"/>
      <c r="E131" s="67"/>
      <c r="F131" s="67"/>
      <c r="G131" s="67"/>
      <c r="H131" s="67">
        <v>2</v>
      </c>
      <c r="I131" s="53">
        <v>179</v>
      </c>
      <c r="J131" s="53">
        <f>H131*I131</f>
        <v>358</v>
      </c>
      <c r="K131" s="51" t="s">
        <v>123</v>
      </c>
    </row>
    <row r="132" spans="1:11" ht="42.75" x14ac:dyDescent="0.25">
      <c r="A132" s="48"/>
      <c r="B132" s="145" t="s">
        <v>133</v>
      </c>
      <c r="C132" s="143" t="s">
        <v>132</v>
      </c>
      <c r="D132" s="67"/>
      <c r="E132" s="67"/>
      <c r="F132" s="67"/>
      <c r="G132" s="67"/>
      <c r="H132" s="67">
        <v>15</v>
      </c>
      <c r="I132" s="53">
        <v>240</v>
      </c>
      <c r="J132" s="53">
        <f t="shared" ref="J132:J140" si="3">H132*I132</f>
        <v>3600</v>
      </c>
      <c r="K132" s="51" t="s">
        <v>123</v>
      </c>
    </row>
    <row r="133" spans="1:11" ht="20.100000000000001" customHeight="1" x14ac:dyDescent="0.25">
      <c r="A133" s="48"/>
      <c r="B133" s="145" t="s">
        <v>134</v>
      </c>
      <c r="C133" s="143" t="s">
        <v>132</v>
      </c>
      <c r="D133" s="67"/>
      <c r="E133" s="67"/>
      <c r="F133" s="67"/>
      <c r="G133" s="67"/>
      <c r="H133" s="67">
        <v>35</v>
      </c>
      <c r="I133" s="53">
        <v>179</v>
      </c>
      <c r="J133" s="53">
        <f t="shared" si="3"/>
        <v>6265</v>
      </c>
      <c r="K133" s="51" t="s">
        <v>123</v>
      </c>
    </row>
    <row r="134" spans="1:11" ht="20.100000000000001" customHeight="1" x14ac:dyDescent="0.25">
      <c r="A134" s="48"/>
      <c r="B134" s="144" t="s">
        <v>135</v>
      </c>
      <c r="C134" s="143"/>
      <c r="D134" s="67"/>
      <c r="E134" s="67"/>
      <c r="F134" s="67"/>
      <c r="G134" s="67"/>
      <c r="H134" s="67"/>
      <c r="I134" s="53"/>
      <c r="J134" s="53"/>
      <c r="K134" s="64"/>
    </row>
    <row r="135" spans="1:11" ht="20.100000000000001" customHeight="1" x14ac:dyDescent="0.25">
      <c r="A135" s="48"/>
      <c r="B135" s="145" t="s">
        <v>136</v>
      </c>
      <c r="C135" s="143" t="s">
        <v>137</v>
      </c>
      <c r="D135" s="67"/>
      <c r="E135" s="67"/>
      <c r="F135" s="67"/>
      <c r="G135" s="67"/>
      <c r="H135" s="67">
        <v>2.8</v>
      </c>
      <c r="I135" s="53">
        <f>680/8</f>
        <v>85</v>
      </c>
      <c r="J135" s="53">
        <f t="shared" si="3"/>
        <v>237.99999999999997</v>
      </c>
      <c r="K135" s="51" t="s">
        <v>138</v>
      </c>
    </row>
    <row r="136" spans="1:11" ht="42.75" x14ac:dyDescent="0.25">
      <c r="A136" s="48"/>
      <c r="B136" s="145" t="s">
        <v>139</v>
      </c>
      <c r="C136" s="143" t="s">
        <v>137</v>
      </c>
      <c r="D136" s="67"/>
      <c r="E136" s="67"/>
      <c r="F136" s="67"/>
      <c r="G136" s="67"/>
      <c r="H136" s="67">
        <v>12</v>
      </c>
      <c r="I136" s="53">
        <f>10392/8</f>
        <v>1299</v>
      </c>
      <c r="J136" s="53">
        <f t="shared" si="3"/>
        <v>15588</v>
      </c>
      <c r="K136" s="51" t="s">
        <v>140</v>
      </c>
    </row>
    <row r="137" spans="1:11" ht="28.5" x14ac:dyDescent="0.25">
      <c r="A137" s="48"/>
      <c r="B137" s="146" t="s">
        <v>141</v>
      </c>
      <c r="C137" s="143" t="s">
        <v>137</v>
      </c>
      <c r="D137" s="67"/>
      <c r="E137" s="67"/>
      <c r="F137" s="67"/>
      <c r="G137" s="67"/>
      <c r="H137" s="67">
        <v>6</v>
      </c>
      <c r="I137" s="53">
        <v>1440</v>
      </c>
      <c r="J137" s="53">
        <f t="shared" si="3"/>
        <v>8640</v>
      </c>
      <c r="K137" s="64"/>
    </row>
    <row r="138" spans="1:11" ht="20.100000000000001" customHeight="1" x14ac:dyDescent="0.25">
      <c r="A138" s="48"/>
      <c r="B138" s="145" t="s">
        <v>142</v>
      </c>
      <c r="C138" s="143" t="s">
        <v>137</v>
      </c>
      <c r="D138" s="67"/>
      <c r="E138" s="67"/>
      <c r="F138" s="67"/>
      <c r="G138" s="67"/>
      <c r="H138" s="67">
        <v>6</v>
      </c>
      <c r="I138" s="53">
        <v>300</v>
      </c>
      <c r="J138" s="53">
        <f t="shared" si="3"/>
        <v>1800</v>
      </c>
      <c r="K138" s="64"/>
    </row>
    <row r="139" spans="1:11" ht="20.100000000000001" customHeight="1" x14ac:dyDescent="0.25">
      <c r="A139" s="48"/>
      <c r="B139" s="145" t="s">
        <v>143</v>
      </c>
      <c r="C139" s="143" t="s">
        <v>137</v>
      </c>
      <c r="D139" s="67"/>
      <c r="E139" s="67"/>
      <c r="F139" s="67"/>
      <c r="G139" s="67"/>
      <c r="H139" s="67">
        <v>6</v>
      </c>
      <c r="I139" s="53">
        <v>1500</v>
      </c>
      <c r="J139" s="53">
        <f t="shared" si="3"/>
        <v>9000</v>
      </c>
      <c r="K139" s="64"/>
    </row>
    <row r="140" spans="1:11" ht="20.100000000000001" customHeight="1" x14ac:dyDescent="0.25">
      <c r="A140" s="48"/>
      <c r="B140" s="145" t="s">
        <v>144</v>
      </c>
      <c r="C140" s="143" t="s">
        <v>137</v>
      </c>
      <c r="D140" s="67"/>
      <c r="E140" s="67"/>
      <c r="F140" s="67"/>
      <c r="G140" s="67"/>
      <c r="H140" s="67">
        <v>36</v>
      </c>
      <c r="I140" s="53">
        <f>4960/8</f>
        <v>620</v>
      </c>
      <c r="J140" s="53">
        <f t="shared" si="3"/>
        <v>22320</v>
      </c>
      <c r="K140" s="64"/>
    </row>
    <row r="141" spans="1:11" ht="42.75" x14ac:dyDescent="0.25">
      <c r="A141" s="48"/>
      <c r="B141" s="145" t="s">
        <v>145</v>
      </c>
      <c r="C141" s="143" t="s">
        <v>132</v>
      </c>
      <c r="D141" s="67"/>
      <c r="E141" s="67"/>
      <c r="F141" s="67"/>
      <c r="G141" s="67"/>
      <c r="H141" s="147">
        <f>2*10</f>
        <v>20</v>
      </c>
      <c r="I141" s="148">
        <v>4480</v>
      </c>
      <c r="J141" s="149">
        <f>H141*I141</f>
        <v>89600</v>
      </c>
      <c r="K141" s="51" t="s">
        <v>146</v>
      </c>
    </row>
    <row r="142" spans="1:11" ht="28.5" x14ac:dyDescent="0.25">
      <c r="A142" s="48"/>
      <c r="B142" s="150" t="s">
        <v>147</v>
      </c>
      <c r="C142" s="143"/>
      <c r="D142" s="94">
        <v>0.1</v>
      </c>
      <c r="E142" s="67"/>
      <c r="F142" s="67"/>
      <c r="G142" s="67"/>
      <c r="H142" s="67"/>
      <c r="I142" s="53"/>
      <c r="J142" s="53">
        <f>J141*D142</f>
        <v>8960</v>
      </c>
      <c r="K142" s="64"/>
    </row>
    <row r="143" spans="1:11" x14ac:dyDescent="0.25">
      <c r="A143" s="48"/>
      <c r="B143" s="145" t="s">
        <v>148</v>
      </c>
      <c r="C143" s="143" t="s">
        <v>137</v>
      </c>
      <c r="D143" s="67"/>
      <c r="E143" s="67"/>
      <c r="F143" s="67"/>
      <c r="G143" s="67"/>
      <c r="H143" s="67">
        <v>12</v>
      </c>
      <c r="I143" s="53">
        <v>250</v>
      </c>
      <c r="J143" s="53">
        <v>3000</v>
      </c>
      <c r="K143" s="64"/>
    </row>
    <row r="144" spans="1:11" x14ac:dyDescent="0.25">
      <c r="A144" s="48"/>
      <c r="B144" s="145" t="s">
        <v>149</v>
      </c>
      <c r="C144" s="143" t="s">
        <v>137</v>
      </c>
      <c r="D144" s="67"/>
      <c r="E144" s="67"/>
      <c r="F144" s="67"/>
      <c r="G144" s="67"/>
      <c r="H144" s="67">
        <v>12</v>
      </c>
      <c r="I144" s="53">
        <v>200</v>
      </c>
      <c r="J144" s="53">
        <v>2400</v>
      </c>
      <c r="K144" s="64"/>
    </row>
    <row r="145" spans="1:11" ht="15" x14ac:dyDescent="0.25">
      <c r="A145" s="48"/>
      <c r="B145" s="144" t="s">
        <v>150</v>
      </c>
      <c r="C145" s="143"/>
      <c r="D145" s="67"/>
      <c r="E145" s="67"/>
      <c r="F145" s="67"/>
      <c r="G145" s="67"/>
      <c r="H145" s="67"/>
      <c r="I145" s="53"/>
      <c r="J145" s="53">
        <v>0</v>
      </c>
      <c r="K145" s="64"/>
    </row>
    <row r="146" spans="1:11" ht="42.75" x14ac:dyDescent="0.25">
      <c r="A146" s="48"/>
      <c r="B146" s="146" t="s">
        <v>151</v>
      </c>
      <c r="C146" s="143" t="s">
        <v>69</v>
      </c>
      <c r="D146" s="67"/>
      <c r="E146" s="67"/>
      <c r="F146" s="67"/>
      <c r="G146" s="67"/>
      <c r="H146" s="67">
        <v>945</v>
      </c>
      <c r="I146" s="53">
        <v>1057</v>
      </c>
      <c r="J146" s="149">
        <f t="shared" ref="J146:J155" si="4">H146*I146</f>
        <v>998865</v>
      </c>
      <c r="K146" s="51" t="s">
        <v>152</v>
      </c>
    </row>
    <row r="147" spans="1:11" ht="55.5" customHeight="1" x14ac:dyDescent="0.25">
      <c r="A147" s="48"/>
      <c r="B147" s="146" t="s">
        <v>153</v>
      </c>
      <c r="C147" s="143" t="s">
        <v>69</v>
      </c>
      <c r="D147" s="67"/>
      <c r="E147" s="67"/>
      <c r="F147" s="67"/>
      <c r="G147" s="67"/>
      <c r="H147" s="67">
        <v>473</v>
      </c>
      <c r="I147" s="53">
        <v>441</v>
      </c>
      <c r="J147" s="149">
        <f t="shared" si="4"/>
        <v>208593</v>
      </c>
      <c r="K147" s="51" t="s">
        <v>123</v>
      </c>
    </row>
    <row r="148" spans="1:11" ht="20.100000000000001" customHeight="1" x14ac:dyDescent="0.25">
      <c r="A148" s="48"/>
      <c r="B148" s="146" t="s">
        <v>154</v>
      </c>
      <c r="C148" s="143" t="s">
        <v>71</v>
      </c>
      <c r="D148" s="67"/>
      <c r="E148" s="67"/>
      <c r="F148" s="67"/>
      <c r="G148" s="67"/>
      <c r="H148" s="67">
        <v>400</v>
      </c>
      <c r="I148" s="53">
        <v>6012</v>
      </c>
      <c r="J148" s="149">
        <f t="shared" si="4"/>
        <v>2404800</v>
      </c>
      <c r="K148" s="51" t="s">
        <v>155</v>
      </c>
    </row>
    <row r="149" spans="1:11" ht="20.100000000000001" customHeight="1" x14ac:dyDescent="0.25">
      <c r="A149" s="48"/>
      <c r="B149" s="146" t="s">
        <v>156</v>
      </c>
      <c r="C149" s="143" t="s">
        <v>71</v>
      </c>
      <c r="D149" s="67"/>
      <c r="E149" s="67"/>
      <c r="F149" s="67"/>
      <c r="G149" s="67"/>
      <c r="H149" s="67">
        <v>9.4499999999999993</v>
      </c>
      <c r="I149" s="53">
        <v>49750</v>
      </c>
      <c r="J149" s="149">
        <f t="shared" si="4"/>
        <v>470137.49999999994</v>
      </c>
      <c r="K149" s="51" t="s">
        <v>157</v>
      </c>
    </row>
    <row r="150" spans="1:11" ht="42.75" x14ac:dyDescent="0.25">
      <c r="A150" s="48"/>
      <c r="B150" s="146" t="s">
        <v>158</v>
      </c>
      <c r="C150" s="143" t="s">
        <v>71</v>
      </c>
      <c r="D150" s="67"/>
      <c r="E150" s="67"/>
      <c r="F150" s="67"/>
      <c r="G150" s="67"/>
      <c r="H150" s="67">
        <v>1.17</v>
      </c>
      <c r="I150" s="53">
        <v>49750</v>
      </c>
      <c r="J150" s="149">
        <f t="shared" si="4"/>
        <v>58207.5</v>
      </c>
      <c r="K150" s="51" t="s">
        <v>157</v>
      </c>
    </row>
    <row r="151" spans="1:11" ht="42.75" x14ac:dyDescent="0.25">
      <c r="A151" s="48"/>
      <c r="B151" s="146" t="s">
        <v>159</v>
      </c>
      <c r="C151" s="143" t="s">
        <v>160</v>
      </c>
      <c r="D151" s="67"/>
      <c r="E151" s="67"/>
      <c r="F151" s="67"/>
      <c r="G151" s="67"/>
      <c r="H151" s="67">
        <v>3675</v>
      </c>
      <c r="I151" s="53">
        <v>65.5</v>
      </c>
      <c r="J151" s="149">
        <f t="shared" si="4"/>
        <v>240712.5</v>
      </c>
      <c r="K151" s="51" t="s">
        <v>161</v>
      </c>
    </row>
    <row r="152" spans="1:11" ht="20.100000000000001" customHeight="1" x14ac:dyDescent="0.25">
      <c r="A152" s="48"/>
      <c r="B152" s="146" t="s">
        <v>162</v>
      </c>
      <c r="C152" s="143" t="s">
        <v>160</v>
      </c>
      <c r="D152" s="67"/>
      <c r="E152" s="67"/>
      <c r="F152" s="67"/>
      <c r="G152" s="67"/>
      <c r="H152" s="67">
        <v>17</v>
      </c>
      <c r="I152" s="53">
        <f>968*2</f>
        <v>1936</v>
      </c>
      <c r="J152" s="149">
        <f t="shared" si="4"/>
        <v>32912</v>
      </c>
      <c r="K152" s="51" t="s">
        <v>163</v>
      </c>
    </row>
    <row r="153" spans="1:11" ht="20.100000000000001" customHeight="1" x14ac:dyDescent="0.25">
      <c r="A153" s="48"/>
      <c r="B153" s="146" t="s">
        <v>164</v>
      </c>
      <c r="C153" s="143" t="s">
        <v>66</v>
      </c>
      <c r="D153" s="67"/>
      <c r="E153" s="67"/>
      <c r="F153" s="67"/>
      <c r="G153" s="67"/>
      <c r="H153" s="67">
        <v>900</v>
      </c>
      <c r="I153" s="53">
        <v>140</v>
      </c>
      <c r="J153" s="149">
        <f t="shared" si="4"/>
        <v>126000</v>
      </c>
      <c r="K153" s="64"/>
    </row>
    <row r="154" spans="1:11" ht="20.100000000000001" customHeight="1" x14ac:dyDescent="0.25">
      <c r="A154" s="48"/>
      <c r="B154" s="146" t="s">
        <v>165</v>
      </c>
      <c r="C154" s="143" t="s">
        <v>160</v>
      </c>
      <c r="D154" s="67"/>
      <c r="E154" s="67"/>
      <c r="F154" s="67"/>
      <c r="G154" s="67"/>
      <c r="H154" s="67">
        <v>47</v>
      </c>
      <c r="I154" s="53">
        <v>40</v>
      </c>
      <c r="J154" s="149">
        <f t="shared" si="4"/>
        <v>1880</v>
      </c>
      <c r="K154" s="64"/>
    </row>
    <row r="155" spans="1:11" ht="28.5" x14ac:dyDescent="0.25">
      <c r="A155" s="48"/>
      <c r="B155" s="146" t="s">
        <v>166</v>
      </c>
      <c r="C155" s="143" t="s">
        <v>66</v>
      </c>
      <c r="D155" s="67"/>
      <c r="E155" s="67"/>
      <c r="F155" s="67"/>
      <c r="G155" s="67"/>
      <c r="H155" s="67">
        <v>2070</v>
      </c>
      <c r="I155" s="53">
        <v>200</v>
      </c>
      <c r="J155" s="149">
        <f t="shared" si="4"/>
        <v>414000</v>
      </c>
      <c r="K155" s="64"/>
    </row>
    <row r="156" spans="1:11" ht="20.100000000000001" customHeight="1" x14ac:dyDescent="0.25">
      <c r="A156" s="48"/>
      <c r="B156" s="151" t="s">
        <v>167</v>
      </c>
      <c r="C156" s="143"/>
      <c r="D156" s="67"/>
      <c r="E156" s="67"/>
      <c r="F156" s="67"/>
      <c r="G156" s="67"/>
      <c r="H156" s="67"/>
      <c r="I156" s="53"/>
      <c r="J156" s="53">
        <f>SUM(J146:J155)*1%</f>
        <v>49561.075000000004</v>
      </c>
      <c r="K156" s="64"/>
    </row>
    <row r="157" spans="1:11" ht="20.100000000000001" customHeight="1" x14ac:dyDescent="0.25">
      <c r="A157" s="48"/>
      <c r="B157" s="150" t="s">
        <v>168</v>
      </c>
      <c r="C157" s="143"/>
      <c r="D157" s="67"/>
      <c r="E157" s="67"/>
      <c r="F157" s="67"/>
      <c r="G157" s="67"/>
      <c r="H157" s="67"/>
      <c r="I157" s="67"/>
      <c r="J157" s="53">
        <f>SUM(J129:J156)</f>
        <v>5177437.5750000002</v>
      </c>
      <c r="K157" s="64"/>
    </row>
    <row r="158" spans="1:11" ht="20.100000000000001" customHeight="1" x14ac:dyDescent="0.25">
      <c r="A158" s="48"/>
      <c r="B158" s="150" t="s">
        <v>169</v>
      </c>
      <c r="C158" s="143"/>
      <c r="D158" s="67"/>
      <c r="E158" s="67"/>
      <c r="F158" s="67"/>
      <c r="G158" s="67"/>
      <c r="H158" s="67"/>
      <c r="I158" s="67"/>
      <c r="J158" s="53">
        <f>J137+J138+J140+J139+J142+J143+J144+J153+J154+J155+J156</f>
        <v>647561.07499999995</v>
      </c>
      <c r="K158" s="64"/>
    </row>
    <row r="159" spans="1:11" ht="20.100000000000001" customHeight="1" x14ac:dyDescent="0.25">
      <c r="A159" s="48"/>
      <c r="B159" s="150" t="s">
        <v>170</v>
      </c>
      <c r="C159" s="143"/>
      <c r="D159" s="67"/>
      <c r="E159" s="67"/>
      <c r="F159" s="67"/>
      <c r="G159" s="67"/>
      <c r="H159" s="67"/>
      <c r="I159" s="67"/>
      <c r="J159" s="53">
        <f>J157-J158</f>
        <v>4529876.5</v>
      </c>
      <c r="K159" s="64"/>
    </row>
    <row r="160" spans="1:11" ht="28.5" x14ac:dyDescent="0.25">
      <c r="A160" s="48"/>
      <c r="B160" s="54" t="s">
        <v>51</v>
      </c>
      <c r="C160" s="143"/>
      <c r="D160" s="94">
        <v>0.15</v>
      </c>
      <c r="E160" s="67"/>
      <c r="F160" s="67"/>
      <c r="G160" s="67"/>
      <c r="H160" s="67"/>
      <c r="I160" s="67"/>
      <c r="J160" s="53">
        <f>J158*D160</f>
        <v>97134.16124999999</v>
      </c>
      <c r="K160" s="64"/>
    </row>
    <row r="161" spans="1:11" ht="20.100000000000001" customHeight="1" x14ac:dyDescent="0.25">
      <c r="A161" s="48"/>
      <c r="B161" s="150" t="s">
        <v>171</v>
      </c>
      <c r="C161" s="143"/>
      <c r="D161" s="67"/>
      <c r="E161" s="67"/>
      <c r="F161" s="67"/>
      <c r="G161" s="67"/>
      <c r="H161" s="147"/>
      <c r="I161" s="152"/>
      <c r="J161" s="149">
        <f>SUM(J158:J160)</f>
        <v>5274571.7362500001</v>
      </c>
      <c r="K161" s="153"/>
    </row>
    <row r="162" spans="1:11" ht="20.100000000000001" customHeight="1" x14ac:dyDescent="0.25">
      <c r="A162" s="48"/>
      <c r="B162" s="144" t="s">
        <v>172</v>
      </c>
      <c r="C162" s="154"/>
      <c r="D162" s="118"/>
      <c r="E162" s="118"/>
      <c r="F162" s="118"/>
      <c r="G162" s="118"/>
      <c r="H162" s="155"/>
      <c r="I162" s="156"/>
      <c r="J162" s="157">
        <f>J161/1050</f>
        <v>5023.4016535714291</v>
      </c>
      <c r="K162" s="153"/>
    </row>
    <row r="163" spans="1:11" ht="20.100000000000001" customHeight="1" x14ac:dyDescent="0.25">
      <c r="A163" s="44"/>
      <c r="B163" s="46" t="s">
        <v>173</v>
      </c>
      <c r="C163" s="46"/>
      <c r="D163" s="46"/>
      <c r="E163" s="46"/>
      <c r="F163" s="46"/>
      <c r="G163" s="46"/>
      <c r="H163" s="46"/>
      <c r="I163" s="55"/>
      <c r="J163" s="56">
        <f>J162*0.3</f>
        <v>1507.0204960714286</v>
      </c>
      <c r="K163" s="47"/>
    </row>
    <row r="164" spans="1:11" x14ac:dyDescent="0.25">
      <c r="A164" s="69"/>
      <c r="B164" s="67"/>
      <c r="C164" s="67"/>
      <c r="D164" s="67"/>
      <c r="E164" s="67"/>
      <c r="F164" s="67"/>
      <c r="G164" s="67"/>
      <c r="H164" s="67"/>
      <c r="I164" s="67"/>
      <c r="J164" s="67"/>
      <c r="K164" s="64"/>
    </row>
    <row r="165" spans="1:11" ht="30" x14ac:dyDescent="0.25">
      <c r="A165" s="44" t="s">
        <v>174</v>
      </c>
      <c r="B165" s="158" t="s">
        <v>175</v>
      </c>
      <c r="C165" s="46"/>
      <c r="D165" s="46"/>
      <c r="E165" s="46"/>
      <c r="F165" s="46"/>
      <c r="G165" s="46"/>
      <c r="H165" s="46"/>
      <c r="I165" s="46"/>
      <c r="J165" s="46"/>
      <c r="K165" s="47"/>
    </row>
    <row r="166" spans="1:11" x14ac:dyDescent="0.25">
      <c r="A166" s="48"/>
      <c r="B166" s="142" t="s">
        <v>128</v>
      </c>
      <c r="C166" s="143"/>
      <c r="D166" s="67"/>
      <c r="E166" s="67"/>
      <c r="F166" s="67"/>
      <c r="G166" s="67"/>
      <c r="H166" s="147"/>
      <c r="I166" s="148"/>
      <c r="J166" s="147"/>
      <c r="K166" s="153"/>
    </row>
    <row r="167" spans="1:11" ht="20.100000000000001" customHeight="1" x14ac:dyDescent="0.25">
      <c r="A167" s="48"/>
      <c r="B167" s="142" t="s">
        <v>129</v>
      </c>
      <c r="C167" s="143"/>
      <c r="D167" s="67"/>
      <c r="E167" s="67"/>
      <c r="F167" s="67"/>
      <c r="G167" s="67"/>
      <c r="H167" s="147"/>
      <c r="I167" s="148"/>
      <c r="J167" s="147"/>
      <c r="K167" s="153"/>
    </row>
    <row r="168" spans="1:11" ht="15" x14ac:dyDescent="0.25">
      <c r="A168" s="48"/>
      <c r="B168" s="144" t="s">
        <v>130</v>
      </c>
      <c r="C168" s="143"/>
      <c r="D168" s="67"/>
      <c r="E168" s="67"/>
      <c r="F168" s="67"/>
      <c r="G168" s="67"/>
      <c r="H168" s="147"/>
      <c r="I168" s="148"/>
      <c r="J168" s="147"/>
      <c r="K168" s="153"/>
    </row>
    <row r="169" spans="1:11" ht="42.75" x14ac:dyDescent="0.25">
      <c r="A169" s="48"/>
      <c r="B169" s="145" t="s">
        <v>131</v>
      </c>
      <c r="C169" s="143" t="s">
        <v>132</v>
      </c>
      <c r="D169" s="67"/>
      <c r="E169" s="67"/>
      <c r="F169" s="67"/>
      <c r="G169" s="67"/>
      <c r="H169" s="67">
        <v>2</v>
      </c>
      <c r="I169" s="53">
        <v>179</v>
      </c>
      <c r="J169" s="53">
        <f>H169*I169</f>
        <v>358</v>
      </c>
      <c r="K169" s="51" t="s">
        <v>123</v>
      </c>
    </row>
    <row r="170" spans="1:11" ht="42.75" x14ac:dyDescent="0.25">
      <c r="A170" s="48"/>
      <c r="B170" s="145" t="s">
        <v>133</v>
      </c>
      <c r="C170" s="143" t="s">
        <v>132</v>
      </c>
      <c r="D170" s="67"/>
      <c r="E170" s="67"/>
      <c r="F170" s="67"/>
      <c r="G170" s="67"/>
      <c r="H170" s="67">
        <v>15</v>
      </c>
      <c r="I170" s="53">
        <v>240</v>
      </c>
      <c r="J170" s="53">
        <f>H170*I170</f>
        <v>3600</v>
      </c>
      <c r="K170" s="51" t="s">
        <v>123</v>
      </c>
    </row>
    <row r="171" spans="1:11" ht="20.100000000000001" customHeight="1" x14ac:dyDescent="0.25">
      <c r="A171" s="48"/>
      <c r="B171" s="145" t="s">
        <v>134</v>
      </c>
      <c r="C171" s="143" t="s">
        <v>132</v>
      </c>
      <c r="D171" s="67"/>
      <c r="E171" s="67"/>
      <c r="F171" s="67"/>
      <c r="G171" s="67"/>
      <c r="H171" s="67">
        <v>35</v>
      </c>
      <c r="I171" s="53">
        <v>179</v>
      </c>
      <c r="J171" s="53">
        <f>H171*I171</f>
        <v>6265</v>
      </c>
      <c r="K171" s="51" t="s">
        <v>123</v>
      </c>
    </row>
    <row r="172" spans="1:11" ht="20.100000000000001" customHeight="1" x14ac:dyDescent="0.25">
      <c r="A172" s="48"/>
      <c r="B172" s="144" t="s">
        <v>135</v>
      </c>
      <c r="C172" s="143"/>
      <c r="D172" s="67"/>
      <c r="E172" s="67"/>
      <c r="F172" s="67"/>
      <c r="G172" s="67"/>
      <c r="H172" s="147"/>
      <c r="I172" s="148"/>
      <c r="J172" s="149"/>
      <c r="K172" s="153"/>
    </row>
    <row r="173" spans="1:11" ht="20.100000000000001" customHeight="1" x14ac:dyDescent="0.25">
      <c r="A173" s="48"/>
      <c r="B173" s="145" t="s">
        <v>136</v>
      </c>
      <c r="C173" s="143" t="s">
        <v>137</v>
      </c>
      <c r="D173" s="67"/>
      <c r="E173" s="67"/>
      <c r="F173" s="67"/>
      <c r="G173" s="67"/>
      <c r="H173" s="67">
        <v>2.8</v>
      </c>
      <c r="I173" s="53">
        <f>680/8</f>
        <v>85</v>
      </c>
      <c r="J173" s="53">
        <f t="shared" ref="J173:J179" si="5">H173*I173</f>
        <v>237.99999999999997</v>
      </c>
      <c r="K173" s="51" t="s">
        <v>176</v>
      </c>
    </row>
    <row r="174" spans="1:11" ht="42.75" x14ac:dyDescent="0.25">
      <c r="A174" s="48"/>
      <c r="B174" s="145" t="s">
        <v>177</v>
      </c>
      <c r="C174" s="143" t="s">
        <v>137</v>
      </c>
      <c r="D174" s="67"/>
      <c r="E174" s="67"/>
      <c r="F174" s="67"/>
      <c r="G174" s="67"/>
      <c r="H174" s="67">
        <v>12</v>
      </c>
      <c r="I174" s="53">
        <f>10392/8</f>
        <v>1299</v>
      </c>
      <c r="J174" s="53">
        <f t="shared" si="5"/>
        <v>15588</v>
      </c>
      <c r="K174" s="51" t="s">
        <v>140</v>
      </c>
    </row>
    <row r="175" spans="1:11" ht="28.5" x14ac:dyDescent="0.25">
      <c r="A175" s="48"/>
      <c r="B175" s="146" t="s">
        <v>141</v>
      </c>
      <c r="C175" s="143" t="s">
        <v>137</v>
      </c>
      <c r="D175" s="67"/>
      <c r="E175" s="67"/>
      <c r="F175" s="67"/>
      <c r="G175" s="67"/>
      <c r="H175" s="67">
        <v>6</v>
      </c>
      <c r="I175" s="53">
        <v>1440</v>
      </c>
      <c r="J175" s="53">
        <f t="shared" si="5"/>
        <v>8640</v>
      </c>
      <c r="K175" s="64"/>
    </row>
    <row r="176" spans="1:11" ht="20.100000000000001" customHeight="1" x14ac:dyDescent="0.25">
      <c r="A176" s="48"/>
      <c r="B176" s="145" t="s">
        <v>142</v>
      </c>
      <c r="C176" s="143" t="s">
        <v>137</v>
      </c>
      <c r="D176" s="67"/>
      <c r="E176" s="67"/>
      <c r="F176" s="67"/>
      <c r="G176" s="67"/>
      <c r="H176" s="67">
        <v>6</v>
      </c>
      <c r="I176" s="53">
        <v>300</v>
      </c>
      <c r="J176" s="53">
        <f t="shared" si="5"/>
        <v>1800</v>
      </c>
      <c r="K176" s="64"/>
    </row>
    <row r="177" spans="1:11" ht="20.100000000000001" customHeight="1" x14ac:dyDescent="0.25">
      <c r="A177" s="48"/>
      <c r="B177" s="145" t="s">
        <v>143</v>
      </c>
      <c r="C177" s="143" t="s">
        <v>137</v>
      </c>
      <c r="D177" s="67"/>
      <c r="E177" s="67"/>
      <c r="F177" s="67"/>
      <c r="G177" s="67"/>
      <c r="H177" s="67">
        <v>6</v>
      </c>
      <c r="I177" s="53">
        <v>1500</v>
      </c>
      <c r="J177" s="53">
        <f t="shared" si="5"/>
        <v>9000</v>
      </c>
      <c r="K177" s="64"/>
    </row>
    <row r="178" spans="1:11" ht="20.100000000000001" customHeight="1" x14ac:dyDescent="0.25">
      <c r="A178" s="48"/>
      <c r="B178" s="145" t="s">
        <v>178</v>
      </c>
      <c r="C178" s="143" t="s">
        <v>137</v>
      </c>
      <c r="D178" s="67"/>
      <c r="E178" s="67"/>
      <c r="F178" s="67"/>
      <c r="G178" s="67"/>
      <c r="H178" s="67">
        <v>36</v>
      </c>
      <c r="I178" s="53">
        <f>4960/8</f>
        <v>620</v>
      </c>
      <c r="J178" s="53">
        <f t="shared" si="5"/>
        <v>22320</v>
      </c>
      <c r="K178" s="64"/>
    </row>
    <row r="179" spans="1:11" ht="42.75" x14ac:dyDescent="0.25">
      <c r="A179" s="48"/>
      <c r="B179" s="145" t="s">
        <v>145</v>
      </c>
      <c r="C179" s="143" t="s">
        <v>132</v>
      </c>
      <c r="D179" s="67"/>
      <c r="E179" s="67"/>
      <c r="F179" s="67"/>
      <c r="G179" s="67"/>
      <c r="H179" s="159">
        <f>2*10</f>
        <v>20</v>
      </c>
      <c r="I179" s="148">
        <v>4480</v>
      </c>
      <c r="J179" s="149">
        <f t="shared" si="5"/>
        <v>89600</v>
      </c>
      <c r="K179" s="51" t="s">
        <v>146</v>
      </c>
    </row>
    <row r="180" spans="1:11" ht="28.5" x14ac:dyDescent="0.25">
      <c r="A180" s="48"/>
      <c r="B180" s="150" t="s">
        <v>147</v>
      </c>
      <c r="C180" s="143"/>
      <c r="D180" s="94">
        <v>0.1</v>
      </c>
      <c r="E180" s="67"/>
      <c r="F180" s="67"/>
      <c r="G180" s="67"/>
      <c r="H180" s="67"/>
      <c r="I180" s="53"/>
      <c r="J180" s="53">
        <f>J179*D180</f>
        <v>8960</v>
      </c>
      <c r="K180" s="64"/>
    </row>
    <row r="181" spans="1:11" x14ac:dyDescent="0.25">
      <c r="A181" s="48"/>
      <c r="B181" s="145" t="s">
        <v>148</v>
      </c>
      <c r="C181" s="143" t="s">
        <v>137</v>
      </c>
      <c r="D181" s="67"/>
      <c r="E181" s="67"/>
      <c r="F181" s="67"/>
      <c r="G181" s="67"/>
      <c r="H181" s="67">
        <v>12</v>
      </c>
      <c r="I181" s="53">
        <v>250</v>
      </c>
      <c r="J181" s="53">
        <v>3000</v>
      </c>
      <c r="K181" s="64"/>
    </row>
    <row r="182" spans="1:11" x14ac:dyDescent="0.25">
      <c r="A182" s="48"/>
      <c r="B182" s="145" t="s">
        <v>149</v>
      </c>
      <c r="C182" s="143" t="s">
        <v>137</v>
      </c>
      <c r="D182" s="67"/>
      <c r="E182" s="67"/>
      <c r="F182" s="67"/>
      <c r="G182" s="67"/>
      <c r="H182" s="67">
        <v>12</v>
      </c>
      <c r="I182" s="53">
        <v>200</v>
      </c>
      <c r="J182" s="53">
        <v>2400</v>
      </c>
      <c r="K182" s="64"/>
    </row>
    <row r="183" spans="1:11" ht="15" x14ac:dyDescent="0.25">
      <c r="A183" s="48"/>
      <c r="B183" s="144" t="s">
        <v>150</v>
      </c>
      <c r="C183" s="143"/>
      <c r="D183" s="67"/>
      <c r="E183" s="67"/>
      <c r="F183" s="67"/>
      <c r="G183" s="67"/>
      <c r="H183" s="147"/>
      <c r="I183" s="148"/>
      <c r="J183" s="149">
        <f>I183*H183</f>
        <v>0</v>
      </c>
      <c r="K183" s="153"/>
    </row>
    <row r="184" spans="1:11" ht="42.75" x14ac:dyDescent="0.25">
      <c r="A184" s="48"/>
      <c r="B184" s="146" t="s">
        <v>151</v>
      </c>
      <c r="C184" s="143" t="s">
        <v>69</v>
      </c>
      <c r="D184" s="67"/>
      <c r="E184" s="67"/>
      <c r="F184" s="67"/>
      <c r="G184" s="67"/>
      <c r="H184" s="67">
        <v>945</v>
      </c>
      <c r="I184" s="53">
        <v>1057</v>
      </c>
      <c r="J184" s="149">
        <f t="shared" ref="J184:J194" si="6">H184*I184</f>
        <v>998865</v>
      </c>
      <c r="K184" s="51" t="s">
        <v>152</v>
      </c>
    </row>
    <row r="185" spans="1:11" ht="42.75" x14ac:dyDescent="0.25">
      <c r="A185" s="48"/>
      <c r="B185" s="146" t="s">
        <v>153</v>
      </c>
      <c r="C185" s="143" t="s">
        <v>69</v>
      </c>
      <c r="D185" s="67"/>
      <c r="E185" s="67"/>
      <c r="F185" s="67"/>
      <c r="G185" s="67"/>
      <c r="H185" s="67">
        <v>473</v>
      </c>
      <c r="I185" s="53">
        <v>441</v>
      </c>
      <c r="J185" s="149">
        <f t="shared" si="6"/>
        <v>208593</v>
      </c>
      <c r="K185" s="51" t="s">
        <v>123</v>
      </c>
    </row>
    <row r="186" spans="1:11" ht="20.100000000000001" customHeight="1" x14ac:dyDescent="0.25">
      <c r="A186" s="48"/>
      <c r="B186" s="146" t="s">
        <v>179</v>
      </c>
      <c r="C186" s="143" t="s">
        <v>71</v>
      </c>
      <c r="D186" s="67"/>
      <c r="E186" s="67"/>
      <c r="F186" s="67"/>
      <c r="G186" s="67"/>
      <c r="H186" s="67">
        <v>450</v>
      </c>
      <c r="I186" s="53">
        <v>6012</v>
      </c>
      <c r="J186" s="149">
        <f t="shared" si="6"/>
        <v>2705400</v>
      </c>
      <c r="K186" s="51" t="s">
        <v>155</v>
      </c>
    </row>
    <row r="187" spans="1:11" ht="20.100000000000001" customHeight="1" x14ac:dyDescent="0.25">
      <c r="A187" s="48"/>
      <c r="B187" s="146" t="s">
        <v>156</v>
      </c>
      <c r="C187" s="143" t="s">
        <v>71</v>
      </c>
      <c r="D187" s="67"/>
      <c r="E187" s="67"/>
      <c r="F187" s="67"/>
      <c r="G187" s="67"/>
      <c r="H187" s="67">
        <v>9.4499999999999993</v>
      </c>
      <c r="I187" s="53">
        <v>49750</v>
      </c>
      <c r="J187" s="149">
        <f t="shared" si="6"/>
        <v>470137.49999999994</v>
      </c>
      <c r="K187" s="51" t="s">
        <v>157</v>
      </c>
    </row>
    <row r="188" spans="1:11" ht="42.75" x14ac:dyDescent="0.25">
      <c r="A188" s="48"/>
      <c r="B188" s="146" t="s">
        <v>158</v>
      </c>
      <c r="C188" s="143" t="s">
        <v>71</v>
      </c>
      <c r="D188" s="67"/>
      <c r="E188" s="67"/>
      <c r="F188" s="67"/>
      <c r="G188" s="67"/>
      <c r="H188" s="67">
        <v>1.17</v>
      </c>
      <c r="I188" s="53">
        <v>49750</v>
      </c>
      <c r="J188" s="149">
        <f t="shared" si="6"/>
        <v>58207.5</v>
      </c>
      <c r="K188" s="51" t="s">
        <v>157</v>
      </c>
    </row>
    <row r="189" spans="1:11" ht="42.75" x14ac:dyDescent="0.25">
      <c r="A189" s="48"/>
      <c r="B189" s="146" t="s">
        <v>180</v>
      </c>
      <c r="C189" s="143" t="s">
        <v>160</v>
      </c>
      <c r="D189" s="67"/>
      <c r="E189" s="67"/>
      <c r="F189" s="67"/>
      <c r="G189" s="67"/>
      <c r="H189" s="67">
        <v>3675</v>
      </c>
      <c r="I189" s="53">
        <v>65.5</v>
      </c>
      <c r="J189" s="149">
        <f t="shared" si="6"/>
        <v>240712.5</v>
      </c>
      <c r="K189" s="51" t="s">
        <v>161</v>
      </c>
    </row>
    <row r="190" spans="1:11" ht="57" x14ac:dyDescent="0.25">
      <c r="A190" s="48"/>
      <c r="B190" s="146" t="s">
        <v>162</v>
      </c>
      <c r="C190" s="143" t="s">
        <v>160</v>
      </c>
      <c r="D190" s="67"/>
      <c r="E190" s="67"/>
      <c r="F190" s="67"/>
      <c r="G190" s="67"/>
      <c r="H190" s="67">
        <v>16.329999999999998</v>
      </c>
      <c r="I190" s="53">
        <f>967.94*2</f>
        <v>1935.88</v>
      </c>
      <c r="J190" s="149">
        <f t="shared" si="6"/>
        <v>31612.920399999999</v>
      </c>
      <c r="K190" s="51" t="s">
        <v>163</v>
      </c>
    </row>
    <row r="191" spans="1:11" ht="20.100000000000001" customHeight="1" x14ac:dyDescent="0.25">
      <c r="A191" s="48"/>
      <c r="B191" s="146" t="s">
        <v>164</v>
      </c>
      <c r="C191" s="143" t="s">
        <v>66</v>
      </c>
      <c r="D191" s="67"/>
      <c r="E191" s="67"/>
      <c r="F191" s="67"/>
      <c r="G191" s="67"/>
      <c r="H191" s="67">
        <v>875</v>
      </c>
      <c r="I191" s="53">
        <v>120</v>
      </c>
      <c r="J191" s="149">
        <f t="shared" si="6"/>
        <v>105000</v>
      </c>
      <c r="K191" s="64"/>
    </row>
    <row r="192" spans="1:11" ht="20.100000000000001" customHeight="1" x14ac:dyDescent="0.25">
      <c r="A192" s="48"/>
      <c r="B192" s="146" t="s">
        <v>165</v>
      </c>
      <c r="C192" s="143" t="s">
        <v>160</v>
      </c>
      <c r="D192" s="67"/>
      <c r="E192" s="67"/>
      <c r="F192" s="67"/>
      <c r="G192" s="67"/>
      <c r="H192" s="67">
        <v>46.67</v>
      </c>
      <c r="I192" s="53">
        <v>40</v>
      </c>
      <c r="J192" s="149">
        <f t="shared" si="6"/>
        <v>1866.8000000000002</v>
      </c>
      <c r="K192" s="64"/>
    </row>
    <row r="193" spans="1:11" ht="28.5" x14ac:dyDescent="0.25">
      <c r="A193" s="48"/>
      <c r="B193" s="146" t="s">
        <v>166</v>
      </c>
      <c r="C193" s="143" t="s">
        <v>66</v>
      </c>
      <c r="D193" s="67"/>
      <c r="E193" s="67"/>
      <c r="F193" s="67"/>
      <c r="G193" s="67"/>
      <c r="H193" s="67">
        <v>2070</v>
      </c>
      <c r="I193" s="53">
        <v>200</v>
      </c>
      <c r="J193" s="149">
        <f t="shared" si="6"/>
        <v>414000</v>
      </c>
      <c r="K193" s="64"/>
    </row>
    <row r="194" spans="1:11" x14ac:dyDescent="0.25">
      <c r="A194" s="48"/>
      <c r="B194" s="146" t="s">
        <v>181</v>
      </c>
      <c r="C194" s="143" t="s">
        <v>182</v>
      </c>
      <c r="D194" s="67"/>
      <c r="E194" s="67"/>
      <c r="F194" s="67"/>
      <c r="G194" s="67"/>
      <c r="H194" s="67">
        <v>216</v>
      </c>
      <c r="I194" s="53">
        <v>50</v>
      </c>
      <c r="J194" s="149">
        <f t="shared" si="6"/>
        <v>10800</v>
      </c>
      <c r="K194" s="64"/>
    </row>
    <row r="195" spans="1:11" ht="20.100000000000001" customHeight="1" x14ac:dyDescent="0.25">
      <c r="A195" s="48"/>
      <c r="B195" s="151" t="s">
        <v>167</v>
      </c>
      <c r="C195" s="143"/>
      <c r="D195" s="67"/>
      <c r="E195" s="67"/>
      <c r="F195" s="67"/>
      <c r="G195" s="67"/>
      <c r="H195" s="67"/>
      <c r="I195" s="67"/>
      <c r="J195" s="53">
        <f>SUM(J184:J194)*1%</f>
        <v>52451.952204000001</v>
      </c>
      <c r="K195" s="64"/>
    </row>
    <row r="196" spans="1:11" ht="20.100000000000001" customHeight="1" x14ac:dyDescent="0.25">
      <c r="A196" s="48"/>
      <c r="B196" s="150" t="s">
        <v>168</v>
      </c>
      <c r="C196" s="143"/>
      <c r="D196" s="67"/>
      <c r="E196" s="67"/>
      <c r="F196" s="67"/>
      <c r="G196" s="67"/>
      <c r="H196" s="67"/>
      <c r="I196" s="67"/>
      <c r="J196" s="53">
        <f>SUM(J169:J195)</f>
        <v>5469416.1726040002</v>
      </c>
      <c r="K196" s="64"/>
    </row>
    <row r="197" spans="1:11" x14ac:dyDescent="0.25">
      <c r="A197" s="48"/>
      <c r="B197" s="150" t="s">
        <v>169</v>
      </c>
      <c r="C197" s="143"/>
      <c r="D197" s="67"/>
      <c r="E197" s="67"/>
      <c r="F197" s="67"/>
      <c r="G197" s="67"/>
      <c r="H197" s="67"/>
      <c r="I197" s="67"/>
      <c r="J197" s="53">
        <f>J175+J176+J177+J178+J180+J181+J182+J191+J192+J193+J194+J195</f>
        <v>640238.75220400002</v>
      </c>
      <c r="K197" s="64"/>
    </row>
    <row r="198" spans="1:11" hidden="1" x14ac:dyDescent="0.25">
      <c r="A198" s="48"/>
      <c r="B198" s="150" t="s">
        <v>170</v>
      </c>
      <c r="C198" s="143"/>
      <c r="D198" s="67"/>
      <c r="E198" s="67"/>
      <c r="F198" s="67"/>
      <c r="G198" s="67"/>
      <c r="H198" s="67"/>
      <c r="I198" s="67"/>
      <c r="J198" s="53">
        <f>J196-J197</f>
        <v>4829177.4204000002</v>
      </c>
      <c r="K198" s="64"/>
    </row>
    <row r="199" spans="1:11" ht="28.5" hidden="1" x14ac:dyDescent="0.25">
      <c r="A199" s="48"/>
      <c r="B199" s="54" t="s">
        <v>51</v>
      </c>
      <c r="C199" s="143"/>
      <c r="D199" s="94">
        <v>0.15</v>
      </c>
      <c r="E199" s="67"/>
      <c r="F199" s="67"/>
      <c r="G199" s="67"/>
      <c r="H199" s="67"/>
      <c r="I199" s="67"/>
      <c r="J199" s="53">
        <f>J197*D199</f>
        <v>96035.8128306</v>
      </c>
      <c r="K199" s="64"/>
    </row>
    <row r="200" spans="1:11" hidden="1" x14ac:dyDescent="0.25">
      <c r="A200" s="48"/>
      <c r="B200" s="150" t="s">
        <v>183</v>
      </c>
      <c r="C200" s="143"/>
      <c r="D200" s="67"/>
      <c r="E200" s="67"/>
      <c r="F200" s="67"/>
      <c r="G200" s="67"/>
      <c r="H200" s="147"/>
      <c r="I200" s="152"/>
      <c r="J200" s="149">
        <f>SUM(J197:J199)</f>
        <v>5565451.9854346002</v>
      </c>
      <c r="K200" s="153"/>
    </row>
    <row r="201" spans="1:11" ht="15" hidden="1" x14ac:dyDescent="0.25">
      <c r="A201" s="160"/>
      <c r="B201" s="161" t="s">
        <v>172</v>
      </c>
      <c r="C201" s="161"/>
      <c r="D201" s="161"/>
      <c r="E201" s="161"/>
      <c r="F201" s="161"/>
      <c r="G201" s="161"/>
      <c r="H201" s="161"/>
      <c r="I201" s="162"/>
      <c r="J201" s="163">
        <f>J200/1050</f>
        <v>5300.4304623186672</v>
      </c>
      <c r="K201" s="164"/>
    </row>
    <row r="202" spans="1:11" hidden="1" x14ac:dyDescent="0.25"/>
    <row r="203" spans="1:11" hidden="1" x14ac:dyDescent="0.25"/>
    <row r="204" spans="1:11" hidden="1" x14ac:dyDescent="0.25"/>
    <row r="205" spans="1:11" hidden="1" x14ac:dyDescent="0.25">
      <c r="A205" s="13"/>
      <c r="B205" s="9"/>
      <c r="C205" s="9"/>
      <c r="D205" s="9"/>
      <c r="E205" s="9"/>
      <c r="F205" s="9"/>
      <c r="G205" s="9"/>
      <c r="H205" s="9"/>
      <c r="I205" s="9"/>
      <c r="J205" s="165"/>
      <c r="K205" s="10"/>
    </row>
    <row r="206" spans="1:11" hidden="1" x14ac:dyDescent="0.25"/>
    <row r="207" spans="1:11" hidden="1" x14ac:dyDescent="0.25"/>
    <row r="208" spans="1:11" hidden="1" x14ac:dyDescent="0.25"/>
    <row r="209" spans="1:11" hidden="1" x14ac:dyDescent="0.25"/>
    <row r="210" spans="1:11" hidden="1" x14ac:dyDescent="0.25"/>
    <row r="211" spans="1:11" hidden="1" x14ac:dyDescent="0.25"/>
    <row r="212" spans="1:11" hidden="1" x14ac:dyDescent="0.25">
      <c r="A212" s="13"/>
      <c r="B212" s="9"/>
      <c r="C212" s="9"/>
      <c r="D212" s="9"/>
      <c r="E212" s="9"/>
      <c r="F212" s="9"/>
      <c r="G212" s="9"/>
      <c r="H212" s="9"/>
      <c r="I212" s="9"/>
      <c r="J212" s="165"/>
      <c r="K212" s="10"/>
    </row>
    <row r="213" spans="1:11" ht="15" hidden="1" x14ac:dyDescent="0.25">
      <c r="A213" s="8" t="s">
        <v>14</v>
      </c>
      <c r="B213" s="641" t="s">
        <v>184</v>
      </c>
      <c r="C213" s="641"/>
      <c r="D213" s="641"/>
      <c r="E213" s="641"/>
      <c r="F213" s="641"/>
      <c r="G213" s="641"/>
      <c r="H213" s="67"/>
      <c r="I213" s="67"/>
      <c r="J213" s="67"/>
      <c r="K213" s="64"/>
    </row>
    <row r="214" spans="1:11" ht="15" hidden="1" x14ac:dyDescent="0.25">
      <c r="A214" s="166"/>
      <c r="B214" s="167" t="s">
        <v>29</v>
      </c>
      <c r="C214" s="168" t="s">
        <v>1</v>
      </c>
      <c r="D214" s="61"/>
      <c r="E214" s="67"/>
      <c r="F214" s="67"/>
      <c r="G214" s="67"/>
      <c r="H214" s="67"/>
      <c r="I214" s="169" t="s">
        <v>185</v>
      </c>
      <c r="J214" s="152" t="s">
        <v>33</v>
      </c>
      <c r="K214" s="153"/>
    </row>
    <row r="215" spans="1:11" ht="15" hidden="1" x14ac:dyDescent="0.25">
      <c r="A215" s="166"/>
      <c r="B215" s="170" t="s">
        <v>186</v>
      </c>
      <c r="C215" s="168"/>
      <c r="D215" s="61"/>
      <c r="E215" s="67"/>
      <c r="F215" s="67"/>
      <c r="G215" s="67"/>
      <c r="H215" s="67"/>
      <c r="I215" s="168"/>
      <c r="J215" s="152"/>
      <c r="K215" s="153"/>
    </row>
    <row r="216" spans="1:11" ht="15" hidden="1" x14ac:dyDescent="0.25">
      <c r="A216" s="166"/>
      <c r="B216" s="170"/>
      <c r="C216" s="169"/>
      <c r="D216" s="61"/>
      <c r="E216" s="67"/>
      <c r="F216" s="67"/>
      <c r="G216" s="67"/>
      <c r="H216" s="67"/>
      <c r="I216" s="67"/>
      <c r="J216" s="171"/>
      <c r="K216" s="153"/>
    </row>
    <row r="217" spans="1:11" ht="15" hidden="1" x14ac:dyDescent="0.25">
      <c r="A217" s="166"/>
      <c r="B217" s="172" t="s">
        <v>187</v>
      </c>
      <c r="C217" s="169" t="s">
        <v>55</v>
      </c>
      <c r="D217" s="61"/>
      <c r="E217" s="67"/>
      <c r="F217" s="67"/>
      <c r="G217" s="67"/>
      <c r="H217" s="67"/>
      <c r="I217" s="67"/>
      <c r="J217" s="106">
        <f>1*0.15*0.27</f>
        <v>4.0500000000000001E-2</v>
      </c>
      <c r="K217" s="153"/>
    </row>
    <row r="218" spans="1:11" ht="15" hidden="1" x14ac:dyDescent="0.25">
      <c r="A218" s="166"/>
      <c r="B218" s="172" t="s">
        <v>188</v>
      </c>
      <c r="C218" s="169" t="s">
        <v>55</v>
      </c>
      <c r="D218" s="61"/>
      <c r="E218" s="67"/>
      <c r="F218" s="67"/>
      <c r="G218" s="67"/>
      <c r="H218" s="67"/>
      <c r="I218" s="67"/>
      <c r="J218" s="173">
        <f>J217/0.3</f>
        <v>0.13500000000000001</v>
      </c>
      <c r="K218" s="153"/>
    </row>
    <row r="219" spans="1:11" ht="28.5" hidden="1" x14ac:dyDescent="0.25">
      <c r="A219" s="174"/>
      <c r="B219" s="172" t="s">
        <v>189</v>
      </c>
      <c r="C219" s="169" t="s">
        <v>190</v>
      </c>
      <c r="D219" s="61"/>
      <c r="E219" s="67"/>
      <c r="F219" s="67"/>
      <c r="G219" s="67"/>
      <c r="H219" s="67"/>
      <c r="I219" s="67"/>
      <c r="J219" s="171">
        <f>J218*3984</f>
        <v>537.84</v>
      </c>
      <c r="K219" s="16" t="s">
        <v>191</v>
      </c>
    </row>
    <row r="220" spans="1:11" ht="28.5" hidden="1" x14ac:dyDescent="0.25">
      <c r="A220" s="166"/>
      <c r="B220" s="175" t="s">
        <v>192</v>
      </c>
      <c r="C220" s="169" t="s">
        <v>190</v>
      </c>
      <c r="D220" s="61"/>
      <c r="E220" s="67"/>
      <c r="F220" s="67"/>
      <c r="G220" s="67"/>
      <c r="H220" s="67"/>
      <c r="I220" s="67"/>
      <c r="J220" s="176">
        <f>0.1*0.25*1*4149</f>
        <v>103.72500000000001</v>
      </c>
      <c r="K220" s="16" t="s">
        <v>193</v>
      </c>
    </row>
    <row r="221" spans="1:11" ht="15" hidden="1" x14ac:dyDescent="0.25">
      <c r="A221" s="166"/>
      <c r="B221" s="172" t="s">
        <v>73</v>
      </c>
      <c r="C221" s="169" t="s">
        <v>190</v>
      </c>
      <c r="D221" s="61"/>
      <c r="E221" s="67"/>
      <c r="F221" s="67"/>
      <c r="G221" s="67"/>
      <c r="H221" s="67"/>
      <c r="I221" s="67"/>
      <c r="J221" s="176">
        <f>SUM(J219:J220)</f>
        <v>641.56500000000005</v>
      </c>
      <c r="K221" s="153"/>
    </row>
    <row r="222" spans="1:11" ht="15" hidden="1" x14ac:dyDescent="0.25">
      <c r="A222" s="166"/>
      <c r="B222" s="172" t="s">
        <v>194</v>
      </c>
      <c r="C222" s="169" t="s">
        <v>190</v>
      </c>
      <c r="D222" s="61"/>
      <c r="E222" s="67"/>
      <c r="F222" s="67"/>
      <c r="G222" s="67"/>
      <c r="H222" s="67"/>
      <c r="I222" s="67"/>
      <c r="J222" s="171">
        <v>50</v>
      </c>
      <c r="K222" s="153"/>
    </row>
    <row r="223" spans="1:11" ht="15" hidden="1" x14ac:dyDescent="0.25">
      <c r="A223" s="166"/>
      <c r="B223" s="172" t="s">
        <v>73</v>
      </c>
      <c r="C223" s="169" t="s">
        <v>190</v>
      </c>
      <c r="D223" s="61"/>
      <c r="E223" s="67"/>
      <c r="F223" s="67"/>
      <c r="G223" s="67"/>
      <c r="H223" s="67"/>
      <c r="I223" s="67"/>
      <c r="J223" s="171">
        <f>SUM(J221:J222)</f>
        <v>691.56500000000005</v>
      </c>
      <c r="K223" s="153"/>
    </row>
    <row r="224" spans="1:11" ht="15" x14ac:dyDescent="0.25">
      <c r="A224" s="166"/>
      <c r="B224" s="172" t="s">
        <v>95</v>
      </c>
      <c r="C224" s="169" t="s">
        <v>190</v>
      </c>
      <c r="D224" s="61"/>
      <c r="E224" s="67"/>
      <c r="F224" s="67"/>
      <c r="G224" s="67"/>
      <c r="H224" s="67"/>
      <c r="I224" s="67"/>
      <c r="J224" s="171">
        <f>SUM(J223)</f>
        <v>691.56500000000005</v>
      </c>
      <c r="K224" s="153"/>
    </row>
    <row r="225" spans="1:11" ht="15" x14ac:dyDescent="0.25">
      <c r="A225" s="166"/>
      <c r="B225" s="177" t="s">
        <v>195</v>
      </c>
      <c r="C225" s="178" t="s">
        <v>190</v>
      </c>
      <c r="D225" s="61"/>
      <c r="E225" s="67"/>
      <c r="F225" s="67"/>
      <c r="G225" s="67"/>
      <c r="H225" s="67"/>
      <c r="I225" s="67"/>
      <c r="J225" s="179">
        <f>ROUND(J224,0)</f>
        <v>692</v>
      </c>
      <c r="K225" s="153"/>
    </row>
    <row r="226" spans="1:11" ht="15" x14ac:dyDescent="0.25">
      <c r="A226" s="44"/>
      <c r="B226" s="46"/>
      <c r="C226" s="46"/>
      <c r="D226" s="46"/>
      <c r="E226" s="46"/>
      <c r="F226" s="46"/>
      <c r="G226" s="46"/>
      <c r="H226" s="46"/>
      <c r="I226" s="55" t="s">
        <v>53</v>
      </c>
      <c r="J226" s="56">
        <v>700</v>
      </c>
      <c r="K226" s="47"/>
    </row>
    <row r="227" spans="1:11" x14ac:dyDescent="0.25">
      <c r="A227" s="180"/>
      <c r="B227" s="9"/>
      <c r="C227" s="9"/>
      <c r="D227" s="9"/>
      <c r="E227" s="9"/>
      <c r="F227" s="9"/>
      <c r="G227" s="9"/>
      <c r="H227" s="9"/>
      <c r="I227" s="9"/>
      <c r="J227" s="9"/>
      <c r="K227" s="10"/>
    </row>
    <row r="228" spans="1:11" ht="20.100000000000001" customHeight="1" x14ac:dyDescent="0.25">
      <c r="A228" s="44" t="s">
        <v>222</v>
      </c>
      <c r="B228" s="221" t="s">
        <v>266</v>
      </c>
      <c r="C228" s="46"/>
      <c r="D228" s="46"/>
      <c r="E228" s="46"/>
      <c r="F228" s="46"/>
      <c r="G228" s="46"/>
      <c r="H228" s="46"/>
      <c r="I228" s="46"/>
      <c r="J228" s="46"/>
      <c r="K228" s="47"/>
    </row>
    <row r="229" spans="1:11" ht="20.100000000000001" customHeight="1" x14ac:dyDescent="0.2">
      <c r="A229" s="203"/>
      <c r="B229" s="190"/>
      <c r="C229" s="191"/>
      <c r="D229" s="192"/>
      <c r="E229" s="192"/>
      <c r="F229" s="192"/>
      <c r="G229" s="193"/>
      <c r="H229" s="9"/>
      <c r="I229" s="9"/>
      <c r="J229" s="9"/>
      <c r="K229" s="10"/>
    </row>
    <row r="230" spans="1:11" ht="20.100000000000001" customHeight="1" x14ac:dyDescent="0.2">
      <c r="A230" s="203"/>
      <c r="B230" s="194" t="s">
        <v>207</v>
      </c>
      <c r="C230" s="195"/>
      <c r="D230" s="196"/>
      <c r="E230" s="9"/>
      <c r="F230" s="9"/>
      <c r="G230" s="9"/>
      <c r="H230" s="9"/>
      <c r="I230" s="196"/>
      <c r="J230" s="196"/>
      <c r="K230" s="204"/>
    </row>
    <row r="231" spans="1:11" ht="20.100000000000001" customHeight="1" x14ac:dyDescent="0.2">
      <c r="A231" s="203"/>
      <c r="B231" s="194" t="s">
        <v>208</v>
      </c>
      <c r="C231" s="195"/>
      <c r="D231" s="196"/>
      <c r="E231" s="9"/>
      <c r="F231" s="9"/>
      <c r="G231" s="9"/>
      <c r="H231" s="9"/>
      <c r="I231" s="196"/>
      <c r="J231" s="196"/>
      <c r="K231" s="204"/>
    </row>
    <row r="232" spans="1:11" ht="20.100000000000001" customHeight="1" x14ac:dyDescent="0.2">
      <c r="A232" s="203"/>
      <c r="B232" s="194" t="s">
        <v>209</v>
      </c>
      <c r="C232" s="197"/>
      <c r="D232" s="196"/>
      <c r="E232" s="9"/>
      <c r="F232" s="9"/>
      <c r="G232" s="9"/>
      <c r="H232" s="9"/>
      <c r="I232" s="196"/>
      <c r="J232" s="196"/>
      <c r="K232" s="204"/>
    </row>
    <row r="233" spans="1:11" ht="20.100000000000001" customHeight="1" x14ac:dyDescent="0.2">
      <c r="A233" s="203"/>
      <c r="B233" s="198" t="s">
        <v>210</v>
      </c>
      <c r="C233" s="197"/>
      <c r="D233" s="196"/>
      <c r="E233" s="9"/>
      <c r="F233" s="9"/>
      <c r="G233" s="9"/>
      <c r="H233" s="9"/>
      <c r="I233" s="196"/>
      <c r="J233" s="196"/>
      <c r="K233" s="204"/>
    </row>
    <row r="234" spans="1:11" ht="20.100000000000001" customHeight="1" x14ac:dyDescent="0.2">
      <c r="A234" s="203"/>
      <c r="B234" s="198" t="s">
        <v>211</v>
      </c>
      <c r="C234" s="197"/>
      <c r="D234" s="196"/>
      <c r="E234" s="9"/>
      <c r="F234" s="9"/>
      <c r="G234" s="9"/>
      <c r="H234" s="9"/>
      <c r="I234" s="196"/>
      <c r="J234" s="196"/>
      <c r="K234" s="204"/>
    </row>
    <row r="235" spans="1:11" ht="42.75" x14ac:dyDescent="0.2">
      <c r="A235" s="205"/>
      <c r="B235" s="199" t="s">
        <v>212</v>
      </c>
      <c r="C235" s="197" t="s">
        <v>59</v>
      </c>
      <c r="D235" s="196">
        <v>0.5</v>
      </c>
      <c r="E235" s="9"/>
      <c r="F235" s="9"/>
      <c r="G235" s="9"/>
      <c r="H235" s="9"/>
      <c r="I235" s="200">
        <v>451.68</v>
      </c>
      <c r="J235" s="200">
        <f>+D235*I235</f>
        <v>225.84</v>
      </c>
      <c r="K235" s="51" t="s">
        <v>223</v>
      </c>
    </row>
    <row r="236" spans="1:11" ht="20.100000000000001" customHeight="1" x14ac:dyDescent="0.2">
      <c r="A236" s="206"/>
      <c r="B236" s="201" t="s">
        <v>213</v>
      </c>
      <c r="C236" s="197" t="s">
        <v>214</v>
      </c>
      <c r="D236" s="196">
        <f>0.15*0.15</f>
        <v>2.2499999999999999E-2</v>
      </c>
      <c r="E236" s="9"/>
      <c r="F236" s="9"/>
      <c r="G236" s="9"/>
      <c r="H236" s="9"/>
      <c r="I236" s="200">
        <v>2000</v>
      </c>
      <c r="J236" s="200">
        <f>+D236*I236</f>
        <v>45</v>
      </c>
      <c r="K236" s="86" t="s">
        <v>18</v>
      </c>
    </row>
    <row r="237" spans="1:11" ht="20.100000000000001" customHeight="1" x14ac:dyDescent="0.2">
      <c r="A237" s="206"/>
      <c r="B237" s="199" t="s">
        <v>215</v>
      </c>
      <c r="C237" s="197" t="s">
        <v>214</v>
      </c>
      <c r="D237" s="196">
        <v>6.25E-2</v>
      </c>
      <c r="E237" s="9"/>
      <c r="F237" s="9"/>
      <c r="G237" s="9"/>
      <c r="H237" s="9"/>
      <c r="I237" s="200">
        <v>200</v>
      </c>
      <c r="J237" s="200">
        <f>+D237*I237</f>
        <v>12.5</v>
      </c>
      <c r="K237" s="86" t="s">
        <v>18</v>
      </c>
    </row>
    <row r="238" spans="1:11" ht="20.100000000000001" customHeight="1" x14ac:dyDescent="0.2">
      <c r="A238" s="206"/>
      <c r="B238" s="199" t="s">
        <v>216</v>
      </c>
      <c r="C238" s="197" t="s">
        <v>37</v>
      </c>
      <c r="D238" s="196"/>
      <c r="E238" s="9"/>
      <c r="F238" s="9"/>
      <c r="G238" s="9"/>
      <c r="H238" s="9"/>
      <c r="I238" s="200"/>
      <c r="J238" s="200">
        <v>30</v>
      </c>
      <c r="K238" s="204"/>
    </row>
    <row r="239" spans="1:11" ht="20.100000000000001" customHeight="1" x14ac:dyDescent="0.2">
      <c r="A239" s="206"/>
      <c r="B239" s="199" t="s">
        <v>267</v>
      </c>
      <c r="C239" s="202">
        <v>0.1</v>
      </c>
      <c r="D239" s="196"/>
      <c r="E239" s="9"/>
      <c r="F239" s="9"/>
      <c r="G239" s="9"/>
      <c r="H239" s="9"/>
      <c r="I239" s="200"/>
      <c r="J239" s="200">
        <f>SUM(J235:J238)*10%</f>
        <v>31.334000000000003</v>
      </c>
      <c r="K239" s="204"/>
    </row>
    <row r="240" spans="1:11" ht="20.100000000000001" customHeight="1" x14ac:dyDescent="0.2">
      <c r="A240" s="206"/>
      <c r="B240" s="198" t="s">
        <v>217</v>
      </c>
      <c r="C240" s="197"/>
      <c r="D240" s="196"/>
      <c r="E240" s="9"/>
      <c r="F240" s="9"/>
      <c r="G240" s="9"/>
      <c r="H240" s="9"/>
      <c r="I240" s="200"/>
      <c r="J240" s="200"/>
      <c r="K240" s="204"/>
    </row>
    <row r="241" spans="1:11" ht="20.100000000000001" customHeight="1" x14ac:dyDescent="0.2">
      <c r="A241" s="206"/>
      <c r="B241" s="199" t="s">
        <v>218</v>
      </c>
      <c r="C241" s="197" t="s">
        <v>37</v>
      </c>
      <c r="D241" s="196"/>
      <c r="E241" s="9"/>
      <c r="F241" s="9"/>
      <c r="G241" s="9"/>
      <c r="H241" s="9"/>
      <c r="I241" s="200"/>
      <c r="J241" s="200">
        <v>75</v>
      </c>
      <c r="K241" s="204"/>
    </row>
    <row r="242" spans="1:11" ht="20.100000000000001" customHeight="1" x14ac:dyDescent="0.2">
      <c r="A242" s="206"/>
      <c r="B242" s="199" t="s">
        <v>168</v>
      </c>
      <c r="C242" s="197"/>
      <c r="D242" s="196"/>
      <c r="E242" s="9"/>
      <c r="F242" s="9"/>
      <c r="G242" s="9"/>
      <c r="H242" s="9"/>
      <c r="I242" s="200"/>
      <c r="J242" s="200">
        <f>SUM(J234:J241)</f>
        <v>419.67400000000004</v>
      </c>
      <c r="K242" s="204"/>
    </row>
    <row r="243" spans="1:11" ht="20.100000000000001" customHeight="1" x14ac:dyDescent="0.2">
      <c r="A243" s="206"/>
      <c r="B243" s="198" t="s">
        <v>224</v>
      </c>
      <c r="C243" s="202"/>
      <c r="D243" s="196"/>
      <c r="E243" s="9"/>
      <c r="F243" s="9"/>
      <c r="G243" s="9"/>
      <c r="H243" s="9"/>
      <c r="I243" s="200"/>
      <c r="J243" s="200">
        <f>SUM(J236:J241)</f>
        <v>193.834</v>
      </c>
      <c r="K243" s="204"/>
    </row>
    <row r="244" spans="1:11" ht="20.100000000000001" customHeight="1" x14ac:dyDescent="0.2">
      <c r="A244" s="206"/>
      <c r="B244" s="198" t="s">
        <v>225</v>
      </c>
      <c r="C244" s="202">
        <v>0.05</v>
      </c>
      <c r="D244" s="196"/>
      <c r="E244" s="9"/>
      <c r="F244" s="9"/>
      <c r="G244" s="9"/>
      <c r="H244" s="9"/>
      <c r="I244" s="200"/>
      <c r="J244" s="200">
        <f>J243*5%</f>
        <v>9.6917000000000009</v>
      </c>
      <c r="K244" s="204"/>
    </row>
    <row r="245" spans="1:11" ht="20.100000000000001" customHeight="1" x14ac:dyDescent="0.2">
      <c r="A245" s="206"/>
      <c r="B245" s="198" t="s">
        <v>226</v>
      </c>
      <c r="C245" s="202">
        <v>0.1</v>
      </c>
      <c r="D245" s="196"/>
      <c r="E245" s="9"/>
      <c r="F245" s="9"/>
      <c r="G245" s="9"/>
      <c r="H245" s="9"/>
      <c r="I245" s="200"/>
      <c r="J245" s="200">
        <f>J243*10%</f>
        <v>19.383400000000002</v>
      </c>
      <c r="K245" s="204"/>
    </row>
    <row r="246" spans="1:11" ht="20.100000000000001" customHeight="1" x14ac:dyDescent="0.2">
      <c r="A246" s="206"/>
      <c r="B246" s="198"/>
      <c r="C246" s="202"/>
      <c r="D246" s="196"/>
      <c r="E246" s="9"/>
      <c r="F246" s="9"/>
      <c r="G246" s="9"/>
      <c r="H246" s="9"/>
      <c r="I246" s="200"/>
      <c r="J246" s="200"/>
      <c r="K246" s="204"/>
    </row>
    <row r="247" spans="1:11" ht="20.100000000000001" customHeight="1" x14ac:dyDescent="0.2">
      <c r="A247" s="206"/>
      <c r="B247" s="198" t="s">
        <v>219</v>
      </c>
      <c r="C247" s="197"/>
      <c r="D247" s="196"/>
      <c r="E247" s="9"/>
      <c r="F247" s="9"/>
      <c r="G247" s="9"/>
      <c r="H247" s="9"/>
      <c r="I247" s="200"/>
      <c r="J247" s="200">
        <f>J242+J244+J245</f>
        <v>448.74910000000006</v>
      </c>
      <c r="K247" s="204"/>
    </row>
    <row r="248" spans="1:11" ht="20.100000000000001" customHeight="1" x14ac:dyDescent="0.25">
      <c r="A248" s="44"/>
      <c r="B248" s="46" t="s">
        <v>220</v>
      </c>
      <c r="C248" s="46"/>
      <c r="D248" s="46"/>
      <c r="E248" s="46"/>
      <c r="F248" s="46"/>
      <c r="G248" s="46"/>
      <c r="H248" s="46"/>
      <c r="I248" s="55" t="s">
        <v>53</v>
      </c>
      <c r="J248" s="56">
        <f>CEILING(J247,5)</f>
        <v>450</v>
      </c>
      <c r="K248" s="47" t="s">
        <v>221</v>
      </c>
    </row>
    <row r="249" spans="1:11" x14ac:dyDescent="0.25">
      <c r="A249" s="180"/>
      <c r="B249" s="9"/>
      <c r="C249" s="9"/>
      <c r="D249" s="9"/>
      <c r="E249" s="9"/>
      <c r="F249" s="9"/>
      <c r="G249" s="9"/>
      <c r="H249" s="9"/>
      <c r="I249" s="9"/>
      <c r="J249" s="9"/>
      <c r="K249" s="10"/>
    </row>
    <row r="250" spans="1:11" ht="15" x14ac:dyDescent="0.25">
      <c r="A250" s="44" t="s">
        <v>230</v>
      </c>
      <c r="B250" s="45" t="s">
        <v>272</v>
      </c>
      <c r="C250" s="46"/>
      <c r="D250" s="46"/>
      <c r="E250" s="46"/>
      <c r="F250" s="46"/>
      <c r="G250" s="46"/>
      <c r="H250" s="46"/>
      <c r="I250" s="46"/>
      <c r="J250" s="46"/>
      <c r="K250" s="47"/>
    </row>
    <row r="251" spans="1:11" x14ac:dyDescent="0.25">
      <c r="A251" s="48"/>
      <c r="B251" s="67" t="s">
        <v>122</v>
      </c>
      <c r="C251" s="32" t="s">
        <v>114</v>
      </c>
      <c r="D251" s="67"/>
      <c r="E251" s="67"/>
      <c r="F251" s="67"/>
      <c r="G251" s="67"/>
      <c r="H251" s="36">
        <v>1</v>
      </c>
      <c r="I251" s="91">
        <v>650</v>
      </c>
      <c r="J251" s="53">
        <f>H251*I251</f>
        <v>650</v>
      </c>
      <c r="K251" s="51" t="s">
        <v>18</v>
      </c>
    </row>
    <row r="252" spans="1:11" ht="42.75" x14ac:dyDescent="0.25">
      <c r="A252" s="48"/>
      <c r="B252" s="67" t="s">
        <v>270</v>
      </c>
      <c r="C252" s="32" t="s">
        <v>55</v>
      </c>
      <c r="D252" s="67"/>
      <c r="E252" s="67"/>
      <c r="F252" s="67"/>
      <c r="G252" s="67"/>
      <c r="H252" s="36">
        <v>0.05</v>
      </c>
      <c r="I252" s="67">
        <v>441.36</v>
      </c>
      <c r="J252" s="53">
        <f>H252*I252</f>
        <v>22.068000000000001</v>
      </c>
      <c r="K252" s="51" t="s">
        <v>123</v>
      </c>
    </row>
    <row r="253" spans="1:11" x14ac:dyDescent="0.25">
      <c r="A253" s="48"/>
      <c r="B253" s="67" t="s">
        <v>271</v>
      </c>
      <c r="C253" s="32" t="s">
        <v>114</v>
      </c>
      <c r="D253" s="67"/>
      <c r="E253" s="67"/>
      <c r="F253" s="67"/>
      <c r="G253" s="67"/>
      <c r="H253" s="36">
        <v>1</v>
      </c>
      <c r="I253" s="67">
        <v>20</v>
      </c>
      <c r="J253" s="53">
        <f>H253*I253</f>
        <v>20</v>
      </c>
      <c r="K253" s="51"/>
    </row>
    <row r="254" spans="1:11" x14ac:dyDescent="0.25">
      <c r="A254" s="48"/>
      <c r="B254" s="67" t="s">
        <v>124</v>
      </c>
      <c r="C254" s="32" t="s">
        <v>114</v>
      </c>
      <c r="D254" s="67"/>
      <c r="E254" s="67"/>
      <c r="F254" s="67"/>
      <c r="G254" s="67"/>
      <c r="H254" s="36">
        <v>1</v>
      </c>
      <c r="I254" s="67">
        <v>70</v>
      </c>
      <c r="J254" s="53">
        <f>H254*I254</f>
        <v>70</v>
      </c>
      <c r="K254" s="64"/>
    </row>
    <row r="255" spans="1:11" ht="15" x14ac:dyDescent="0.25">
      <c r="A255" s="48"/>
      <c r="B255" s="118" t="s">
        <v>125</v>
      </c>
      <c r="C255" s="118"/>
      <c r="D255" s="118"/>
      <c r="E255" s="118"/>
      <c r="F255" s="118"/>
      <c r="G255" s="118"/>
      <c r="H255" s="118"/>
      <c r="I255" s="118"/>
      <c r="J255" s="81">
        <f>SUM(J251:J254)</f>
        <v>762.06799999999998</v>
      </c>
      <c r="K255" s="64"/>
    </row>
    <row r="256" spans="1:11" ht="15" x14ac:dyDescent="0.25">
      <c r="A256" s="44"/>
      <c r="B256" s="46"/>
      <c r="C256" s="46"/>
      <c r="D256" s="46"/>
      <c r="E256" s="46"/>
      <c r="F256" s="46"/>
      <c r="G256" s="46"/>
      <c r="H256" s="46"/>
      <c r="I256" s="55" t="s">
        <v>53</v>
      </c>
      <c r="J256" s="56">
        <f>CEILING(J255,5)</f>
        <v>765</v>
      </c>
      <c r="K256" s="47"/>
    </row>
    <row r="257" spans="1:11" x14ac:dyDescent="0.25">
      <c r="A257" s="180"/>
      <c r="B257" s="9"/>
      <c r="C257" s="9"/>
      <c r="D257" s="9"/>
      <c r="E257" s="9"/>
      <c r="F257" s="9"/>
      <c r="G257" s="9"/>
      <c r="H257" s="9"/>
      <c r="I257" s="9"/>
      <c r="J257" s="9"/>
      <c r="K257" s="10"/>
    </row>
    <row r="258" spans="1:11" ht="20.100000000000001" customHeight="1" x14ac:dyDescent="0.25">
      <c r="A258" s="44" t="s">
        <v>235</v>
      </c>
      <c r="B258" s="188" t="s">
        <v>236</v>
      </c>
      <c r="C258" s="46"/>
      <c r="D258" s="46"/>
      <c r="E258" s="46"/>
      <c r="F258" s="46"/>
      <c r="G258" s="46"/>
      <c r="H258" s="46"/>
      <c r="I258" s="46"/>
      <c r="J258" s="46"/>
      <c r="K258" s="47"/>
    </row>
    <row r="259" spans="1:11" ht="20.100000000000001" customHeight="1" x14ac:dyDescent="0.25">
      <c r="A259" s="180"/>
      <c r="B259" s="9" t="s">
        <v>311</v>
      </c>
      <c r="C259" s="9" t="s">
        <v>24</v>
      </c>
      <c r="D259" s="9">
        <v>3</v>
      </c>
      <c r="E259" s="9"/>
      <c r="F259" s="9"/>
      <c r="G259" s="9"/>
      <c r="H259" s="9">
        <f>D259</f>
        <v>3</v>
      </c>
      <c r="I259" s="9">
        <v>2500</v>
      </c>
      <c r="J259" s="9">
        <f>H259*I259</f>
        <v>7500</v>
      </c>
      <c r="K259" s="10" t="s">
        <v>82</v>
      </c>
    </row>
    <row r="260" spans="1:11" ht="20.100000000000001" customHeight="1" x14ac:dyDescent="0.25">
      <c r="A260" s="180"/>
      <c r="B260" s="9" t="s">
        <v>237</v>
      </c>
      <c r="C260" s="9"/>
      <c r="D260" s="9">
        <v>1</v>
      </c>
      <c r="E260" s="9"/>
      <c r="F260" s="9"/>
      <c r="G260" s="9"/>
      <c r="H260" s="9">
        <f>D260</f>
        <v>1</v>
      </c>
      <c r="I260" s="9">
        <v>1500</v>
      </c>
      <c r="J260" s="9">
        <f>H260*I260</f>
        <v>1500</v>
      </c>
      <c r="K260" s="10"/>
    </row>
    <row r="261" spans="1:11" ht="20.100000000000001" customHeight="1" x14ac:dyDescent="0.25">
      <c r="A261" s="180"/>
      <c r="B261" s="9" t="s">
        <v>238</v>
      </c>
      <c r="C261" s="9"/>
      <c r="D261" s="9"/>
      <c r="E261" s="9"/>
      <c r="F261" s="9"/>
      <c r="G261" s="9"/>
      <c r="H261" s="9"/>
      <c r="I261" s="9"/>
      <c r="J261" s="9">
        <f>J259+J260</f>
        <v>9000</v>
      </c>
      <c r="K261" s="10"/>
    </row>
    <row r="262" spans="1:11" ht="20.100000000000001" customHeight="1" x14ac:dyDescent="0.25">
      <c r="A262" s="180"/>
      <c r="B262" s="198" t="s">
        <v>226</v>
      </c>
      <c r="C262" s="202">
        <v>0.1</v>
      </c>
      <c r="D262" s="9"/>
      <c r="E262" s="9"/>
      <c r="F262" s="9"/>
      <c r="G262" s="9"/>
      <c r="H262" s="9"/>
      <c r="I262" s="9"/>
      <c r="J262" s="9">
        <f>J261*C262</f>
        <v>900</v>
      </c>
      <c r="K262" s="10"/>
    </row>
    <row r="263" spans="1:11" ht="20.100000000000001" customHeight="1" x14ac:dyDescent="0.25">
      <c r="A263" s="180"/>
      <c r="B263" s="9" t="s">
        <v>239</v>
      </c>
      <c r="C263" s="9"/>
      <c r="D263" s="9"/>
      <c r="E263" s="9"/>
      <c r="F263" s="9"/>
      <c r="G263" s="9"/>
      <c r="H263" s="9"/>
      <c r="I263" s="9"/>
      <c r="J263" s="9">
        <f>J261+J262</f>
        <v>9900</v>
      </c>
      <c r="K263" s="10"/>
    </row>
    <row r="264" spans="1:11" ht="20.100000000000001" customHeight="1" x14ac:dyDescent="0.25">
      <c r="A264" s="160"/>
      <c r="B264" s="161"/>
      <c r="C264" s="161"/>
      <c r="D264" s="161"/>
      <c r="E264" s="161"/>
      <c r="F264" s="161"/>
      <c r="G264" s="161"/>
      <c r="H264" s="161"/>
      <c r="I264" s="162" t="s">
        <v>53</v>
      </c>
      <c r="J264" s="163">
        <f>CEILING(J263,5)</f>
        <v>9900</v>
      </c>
      <c r="K264" s="164"/>
    </row>
    <row r="265" spans="1:11" ht="20.100000000000001" customHeight="1" x14ac:dyDescent="0.25"/>
    <row r="266" spans="1:11" ht="20.100000000000001" customHeight="1" x14ac:dyDescent="0.25">
      <c r="A266" s="44" t="s">
        <v>252</v>
      </c>
      <c r="B266" s="188" t="s">
        <v>283</v>
      </c>
      <c r="C266" s="46"/>
      <c r="D266" s="46"/>
      <c r="E266" s="46"/>
      <c r="F266" s="46"/>
      <c r="G266" s="46"/>
      <c r="H266" s="46"/>
      <c r="I266" s="46"/>
      <c r="J266" s="46"/>
      <c r="K266" s="47"/>
    </row>
    <row r="267" spans="1:11" ht="28.5" x14ac:dyDescent="0.25">
      <c r="A267" s="180"/>
      <c r="B267" s="21" t="s">
        <v>278</v>
      </c>
      <c r="C267" s="223" t="s">
        <v>269</v>
      </c>
      <c r="D267" s="9">
        <v>1</v>
      </c>
      <c r="E267" s="9"/>
      <c r="F267" s="9"/>
      <c r="G267" s="9"/>
      <c r="H267" s="9">
        <v>1</v>
      </c>
      <c r="I267" s="9">
        <v>136</v>
      </c>
      <c r="J267" s="9">
        <f>H267*I267</f>
        <v>136</v>
      </c>
      <c r="K267" s="10" t="s">
        <v>82</v>
      </c>
    </row>
    <row r="268" spans="1:11" ht="20.100000000000001" customHeight="1" x14ac:dyDescent="0.25">
      <c r="A268" s="180"/>
      <c r="B268" s="9" t="s">
        <v>279</v>
      </c>
      <c r="C268" s="9"/>
      <c r="D268" s="189">
        <v>0.05</v>
      </c>
      <c r="E268" s="9"/>
      <c r="F268" s="9"/>
      <c r="G268" s="9"/>
      <c r="H268" s="9"/>
      <c r="I268" s="9"/>
      <c r="J268" s="9">
        <f>J267*D268</f>
        <v>6.8000000000000007</v>
      </c>
      <c r="K268" s="10"/>
    </row>
    <row r="269" spans="1:11" ht="20.100000000000001" customHeight="1" x14ac:dyDescent="0.25">
      <c r="A269" s="180"/>
      <c r="B269" s="9" t="s">
        <v>280</v>
      </c>
      <c r="C269" s="9"/>
      <c r="D269" s="224">
        <v>2.5000000000000001E-3</v>
      </c>
      <c r="E269" s="9"/>
      <c r="F269" s="9"/>
      <c r="G269" s="9"/>
      <c r="H269" s="9"/>
      <c r="I269" s="9"/>
      <c r="J269" s="9">
        <f>J267*D269</f>
        <v>0.34</v>
      </c>
      <c r="K269" s="10"/>
    </row>
    <row r="270" spans="1:11" ht="20.100000000000001" customHeight="1" x14ac:dyDescent="0.25">
      <c r="A270" s="225"/>
      <c r="B270" s="181" t="s">
        <v>282</v>
      </c>
      <c r="C270" s="181"/>
      <c r="D270" s="226">
        <v>0.06</v>
      </c>
      <c r="E270" s="181"/>
      <c r="F270" s="181"/>
      <c r="G270" s="181"/>
      <c r="H270" s="181"/>
      <c r="I270" s="181"/>
      <c r="J270" s="181">
        <f>J267*D270</f>
        <v>8.16</v>
      </c>
      <c r="K270" s="12"/>
    </row>
    <row r="271" spans="1:11" ht="20.100000000000001" customHeight="1" x14ac:dyDescent="0.25">
      <c r="A271" s="180"/>
      <c r="B271" s="9" t="s">
        <v>281</v>
      </c>
      <c r="C271" s="9"/>
      <c r="D271" s="189">
        <v>0.15</v>
      </c>
      <c r="E271" s="9"/>
      <c r="F271" s="9"/>
      <c r="G271" s="9"/>
      <c r="H271" s="9"/>
      <c r="I271" s="9"/>
      <c r="J271" s="9">
        <f>J267*D271</f>
        <v>20.399999999999999</v>
      </c>
      <c r="K271" s="10"/>
    </row>
    <row r="272" spans="1:11" ht="20.100000000000001" customHeight="1" x14ac:dyDescent="0.25">
      <c r="A272" s="225"/>
      <c r="B272" s="181"/>
      <c r="C272" s="181"/>
      <c r="D272" s="181"/>
      <c r="E272" s="181"/>
      <c r="F272" s="181"/>
      <c r="G272" s="181"/>
      <c r="H272" s="181"/>
      <c r="I272" s="181"/>
      <c r="J272" s="181">
        <f>SUM(J267:J271)</f>
        <v>171.70000000000002</v>
      </c>
      <c r="K272" s="12"/>
    </row>
    <row r="273" spans="1:21" ht="20.100000000000001" customHeight="1" x14ac:dyDescent="0.25">
      <c r="A273" s="160"/>
      <c r="B273" s="161"/>
      <c r="C273" s="161"/>
      <c r="D273" s="161"/>
      <c r="E273" s="161"/>
      <c r="F273" s="161"/>
      <c r="G273" s="161"/>
      <c r="H273" s="161"/>
      <c r="I273" s="162" t="s">
        <v>53</v>
      </c>
      <c r="J273" s="163">
        <f>J272</f>
        <v>171.70000000000002</v>
      </c>
      <c r="K273" s="164"/>
    </row>
    <row r="275" spans="1:21" ht="150" x14ac:dyDescent="0.25">
      <c r="A275" s="44" t="s">
        <v>309</v>
      </c>
      <c r="B275" s="228" t="s">
        <v>310</v>
      </c>
      <c r="C275" s="46"/>
      <c r="D275" s="46"/>
      <c r="E275" s="46"/>
      <c r="F275" s="46"/>
      <c r="G275" s="46"/>
      <c r="H275" s="46"/>
      <c r="I275" s="46"/>
      <c r="J275" s="46"/>
      <c r="K275" s="47"/>
    </row>
    <row r="276" spans="1:21" ht="28.5" x14ac:dyDescent="0.2">
      <c r="A276" s="229"/>
      <c r="B276" s="20" t="s">
        <v>284</v>
      </c>
      <c r="C276" s="230" t="s">
        <v>285</v>
      </c>
      <c r="D276" s="241">
        <v>1</v>
      </c>
      <c r="E276" s="231">
        <f>0.45+0.46+0.3+0.3</f>
        <v>1.51</v>
      </c>
      <c r="F276" s="231">
        <f>0.6+0.46+0.3+0.3</f>
        <v>1.6600000000000001</v>
      </c>
      <c r="G276" s="230">
        <v>0.15</v>
      </c>
      <c r="H276" s="187">
        <f>PRODUCT(D276,E276,F276,G276)</f>
        <v>0.37598999999999999</v>
      </c>
      <c r="I276" s="238">
        <f>CEILING(1079.14,0.05)</f>
        <v>1079.1500000000001</v>
      </c>
      <c r="J276" s="230">
        <f>PRODUCT(H276:I276)</f>
        <v>405.74960850000002</v>
      </c>
      <c r="K276" s="232" t="s">
        <v>286</v>
      </c>
    </row>
    <row r="277" spans="1:21" ht="28.5" x14ac:dyDescent="0.2">
      <c r="A277" s="229"/>
      <c r="B277" s="21" t="s">
        <v>287</v>
      </c>
      <c r="C277" s="230" t="s">
        <v>285</v>
      </c>
      <c r="D277" s="241">
        <v>1</v>
      </c>
      <c r="E277" s="231">
        <f>E276</f>
        <v>1.51</v>
      </c>
      <c r="F277" s="231">
        <f>F276</f>
        <v>1.6600000000000001</v>
      </c>
      <c r="G277" s="230">
        <v>0.15</v>
      </c>
      <c r="H277" s="187">
        <f t="shared" ref="H277:H294" si="7">PRODUCT(D277,E277,F277,G277)</f>
        <v>0.37598999999999999</v>
      </c>
      <c r="I277" s="238">
        <f>CEILING(4229.6,0.05)</f>
        <v>4229.6000000000004</v>
      </c>
      <c r="J277" s="230">
        <f>PRODUCT(H277:I277)</f>
        <v>1590.2873040000002</v>
      </c>
      <c r="K277" s="233" t="s">
        <v>288</v>
      </c>
      <c r="O277" s="108">
        <f>H277*438</f>
        <v>164.68361999999999</v>
      </c>
    </row>
    <row r="278" spans="1:21" ht="28.5" x14ac:dyDescent="0.2">
      <c r="A278" s="229"/>
      <c r="B278" s="21" t="s">
        <v>289</v>
      </c>
      <c r="C278" s="230" t="str">
        <f>C277</f>
        <v>Cu.M</v>
      </c>
      <c r="D278" s="241">
        <f>D277</f>
        <v>1</v>
      </c>
      <c r="E278" s="231">
        <f>E277-0.3</f>
        <v>1.21</v>
      </c>
      <c r="F278" s="231">
        <f>F277-0.3</f>
        <v>1.36</v>
      </c>
      <c r="G278" s="230">
        <v>0.2</v>
      </c>
      <c r="H278" s="187">
        <f t="shared" si="7"/>
        <v>0.32912000000000008</v>
      </c>
      <c r="I278" s="238">
        <f>CEILING(4371.95*1.03,0.05)</f>
        <v>4503.1500000000005</v>
      </c>
      <c r="J278" s="230">
        <f>PRODUCT(H278:I278)</f>
        <v>1482.0767280000005</v>
      </c>
      <c r="K278" s="233" t="s">
        <v>290</v>
      </c>
      <c r="O278" s="108">
        <f>H278*438</f>
        <v>144.15456000000003</v>
      </c>
    </row>
    <row r="279" spans="1:21" ht="28.5" x14ac:dyDescent="0.2">
      <c r="A279" s="229"/>
      <c r="B279" s="21" t="s">
        <v>291</v>
      </c>
      <c r="C279" s="230" t="s">
        <v>23</v>
      </c>
      <c r="D279" s="241"/>
      <c r="E279" s="230"/>
      <c r="F279" s="230"/>
      <c r="G279" s="230"/>
      <c r="H279" s="187">
        <v>13.68</v>
      </c>
      <c r="I279" s="239">
        <f>CEILING(67.63,0.05)</f>
        <v>67.650000000000006</v>
      </c>
      <c r="J279" s="230">
        <f>PRODUCT(H279:I279)</f>
        <v>925.45200000000011</v>
      </c>
      <c r="K279" s="19" t="s">
        <v>292</v>
      </c>
      <c r="O279" s="108">
        <f>H279*438</f>
        <v>5991.84</v>
      </c>
    </row>
    <row r="280" spans="1:21" ht="20.100000000000001" customHeight="1" x14ac:dyDescent="0.2">
      <c r="A280" s="229"/>
      <c r="B280" s="21" t="s">
        <v>293</v>
      </c>
      <c r="C280" s="230"/>
      <c r="D280" s="241"/>
      <c r="E280" s="230"/>
      <c r="F280" s="230"/>
      <c r="G280" s="230"/>
      <c r="H280" s="187"/>
      <c r="I280" s="239"/>
      <c r="J280" s="230"/>
      <c r="K280" s="28"/>
    </row>
    <row r="281" spans="1:21" ht="20.100000000000001" customHeight="1" x14ac:dyDescent="0.2">
      <c r="A281" s="229"/>
      <c r="B281" s="21" t="s">
        <v>294</v>
      </c>
      <c r="C281" s="230" t="str">
        <f>C278</f>
        <v>Cu.M</v>
      </c>
      <c r="D281" s="241">
        <v>2</v>
      </c>
      <c r="E281" s="230">
        <f>0.45+(0.23*2)</f>
        <v>0.91</v>
      </c>
      <c r="F281" s="230">
        <v>0.23</v>
      </c>
      <c r="G281" s="230">
        <v>0.6</v>
      </c>
      <c r="H281" s="187">
        <f t="shared" si="7"/>
        <v>0.25115999999999999</v>
      </c>
      <c r="I281" s="239"/>
      <c r="J281" s="230"/>
      <c r="K281" s="28"/>
    </row>
    <row r="282" spans="1:21" ht="20.100000000000001" customHeight="1" x14ac:dyDescent="0.2">
      <c r="A282" s="229"/>
      <c r="B282" s="21" t="s">
        <v>295</v>
      </c>
      <c r="C282" s="230" t="str">
        <f>C281</f>
        <v>Cu.M</v>
      </c>
      <c r="D282" s="241">
        <f>D281</f>
        <v>2</v>
      </c>
      <c r="E282" s="230">
        <v>0.6</v>
      </c>
      <c r="F282" s="230">
        <f>F281</f>
        <v>0.23</v>
      </c>
      <c r="G282" s="230">
        <f>G281</f>
        <v>0.6</v>
      </c>
      <c r="H282" s="187">
        <f t="shared" si="7"/>
        <v>0.1656</v>
      </c>
      <c r="I282" s="240"/>
      <c r="J282" s="141"/>
      <c r="K282" s="234"/>
    </row>
    <row r="283" spans="1:21" ht="28.5" x14ac:dyDescent="0.2">
      <c r="A283" s="229"/>
      <c r="B283" s="21" t="s">
        <v>296</v>
      </c>
      <c r="C283" s="230" t="str">
        <f>C282</f>
        <v>Cu.M</v>
      </c>
      <c r="D283" s="241"/>
      <c r="E283" s="230"/>
      <c r="F283" s="230"/>
      <c r="G283" s="230"/>
      <c r="H283" s="187">
        <f>H281+H282</f>
        <v>0.41676000000000002</v>
      </c>
      <c r="I283" s="238">
        <f>CEILING(6127.09,0.05)</f>
        <v>6127.1</v>
      </c>
      <c r="J283" s="141">
        <f>PRODUCT(H283:I283)</f>
        <v>2553.5301960000002</v>
      </c>
      <c r="K283" s="233" t="s">
        <v>297</v>
      </c>
      <c r="O283" s="108">
        <f>H283*438</f>
        <v>182.54088000000002</v>
      </c>
      <c r="Q283" s="108">
        <f>O283*0.4</f>
        <v>73.016352000000012</v>
      </c>
      <c r="R283" s="108">
        <f>O283*0.76</f>
        <v>138.7310688</v>
      </c>
      <c r="S283" s="108">
        <f>R283/0.00198</f>
        <v>70066.196363636365</v>
      </c>
      <c r="U283" s="108"/>
    </row>
    <row r="284" spans="1:21" ht="20.100000000000001" customHeight="1" x14ac:dyDescent="0.2">
      <c r="A284" s="229"/>
      <c r="B284" s="21" t="s">
        <v>298</v>
      </c>
      <c r="C284" s="230"/>
      <c r="D284" s="241"/>
      <c r="E284" s="230"/>
      <c r="F284" s="230"/>
      <c r="G284" s="235"/>
      <c r="H284" s="187"/>
      <c r="I284" s="240"/>
      <c r="J284" s="141"/>
      <c r="K284" s="227"/>
    </row>
    <row r="285" spans="1:21" ht="20.100000000000001" customHeight="1" x14ac:dyDescent="0.2">
      <c r="A285" s="229"/>
      <c r="B285" s="21" t="str">
        <f>B281</f>
        <v>Long wall (L1)</v>
      </c>
      <c r="C285" s="230" t="s">
        <v>299</v>
      </c>
      <c r="D285" s="241">
        <f>D281</f>
        <v>2</v>
      </c>
      <c r="E285" s="230">
        <v>0.45</v>
      </c>
      <c r="F285" s="230"/>
      <c r="G285" s="230">
        <f>G282</f>
        <v>0.6</v>
      </c>
      <c r="H285" s="187">
        <f t="shared" si="7"/>
        <v>0.54</v>
      </c>
      <c r="I285" s="240"/>
      <c r="J285" s="141"/>
      <c r="K285" s="227"/>
    </row>
    <row r="286" spans="1:21" ht="20.100000000000001" customHeight="1" x14ac:dyDescent="0.2">
      <c r="A286" s="229"/>
      <c r="B286" s="21" t="str">
        <f>B282</f>
        <v>Short Wall (S1)</v>
      </c>
      <c r="C286" s="230" t="str">
        <f>C285</f>
        <v>Sq.M</v>
      </c>
      <c r="D286" s="241">
        <f>D285</f>
        <v>2</v>
      </c>
      <c r="E286" s="230">
        <v>0.6</v>
      </c>
      <c r="F286" s="230"/>
      <c r="G286" s="230">
        <f>G285</f>
        <v>0.6</v>
      </c>
      <c r="H286" s="187">
        <f t="shared" si="7"/>
        <v>0.72</v>
      </c>
      <c r="I286" s="240"/>
      <c r="J286" s="141"/>
      <c r="K286" s="227"/>
    </row>
    <row r="287" spans="1:21" ht="28.5" x14ac:dyDescent="0.2">
      <c r="A287" s="229"/>
      <c r="B287" s="21" t="s">
        <v>296</v>
      </c>
      <c r="C287" s="230" t="str">
        <f>C286</f>
        <v>Sq.M</v>
      </c>
      <c r="D287" s="241"/>
      <c r="E287" s="230"/>
      <c r="F287" s="230"/>
      <c r="G287" s="230"/>
      <c r="H287" s="187">
        <f>H285+H286</f>
        <v>1.26</v>
      </c>
      <c r="I287" s="238">
        <f>CEILING(106.18,0.05)</f>
        <v>106.2</v>
      </c>
      <c r="J287" s="141">
        <f>PRODUCT(H287:I287)</f>
        <v>133.81200000000001</v>
      </c>
      <c r="K287" s="233" t="s">
        <v>300</v>
      </c>
      <c r="O287" s="108">
        <f>H287*438</f>
        <v>551.88</v>
      </c>
    </row>
    <row r="288" spans="1:21" ht="20.100000000000001" customHeight="1" x14ac:dyDescent="0.2">
      <c r="A288" s="229"/>
      <c r="B288" s="21" t="s">
        <v>301</v>
      </c>
      <c r="C288" s="230"/>
      <c r="D288" s="241"/>
      <c r="E288" s="230"/>
      <c r="F288" s="230"/>
      <c r="G288" s="235"/>
      <c r="H288" s="187"/>
      <c r="I288" s="240"/>
      <c r="J288" s="141"/>
      <c r="K288" s="227"/>
    </row>
    <row r="289" spans="1:15" ht="20.100000000000001" customHeight="1" x14ac:dyDescent="0.2">
      <c r="A289" s="229"/>
      <c r="B289" s="21" t="str">
        <f>B285</f>
        <v>Long wall (L1)</v>
      </c>
      <c r="C289" s="230" t="str">
        <f>C286</f>
        <v>Sq.M</v>
      </c>
      <c r="D289" s="241">
        <f>D285</f>
        <v>2</v>
      </c>
      <c r="E289" s="230">
        <f>E281</f>
        <v>0.91</v>
      </c>
      <c r="F289" s="230"/>
      <c r="G289" s="230">
        <f>G286</f>
        <v>0.6</v>
      </c>
      <c r="H289" s="187">
        <f t="shared" si="7"/>
        <v>1.0920000000000001</v>
      </c>
      <c r="I289" s="240"/>
      <c r="J289" s="141"/>
      <c r="K289" s="227"/>
    </row>
    <row r="290" spans="1:15" ht="20.100000000000001" customHeight="1" x14ac:dyDescent="0.2">
      <c r="A290" s="229"/>
      <c r="B290" s="21" t="str">
        <f>B286</f>
        <v>Short Wall (S1)</v>
      </c>
      <c r="C290" s="230" t="str">
        <f>C289</f>
        <v>Sq.M</v>
      </c>
      <c r="D290" s="241">
        <f>D289</f>
        <v>2</v>
      </c>
      <c r="E290" s="230">
        <f>E282+0.46</f>
        <v>1.06</v>
      </c>
      <c r="F290" s="230"/>
      <c r="G290" s="230">
        <f>G289</f>
        <v>0.6</v>
      </c>
      <c r="H290" s="187">
        <f t="shared" si="7"/>
        <v>1.272</v>
      </c>
      <c r="I290" s="240"/>
      <c r="J290" s="141"/>
      <c r="K290" s="227"/>
    </row>
    <row r="291" spans="1:15" ht="28.5" x14ac:dyDescent="0.2">
      <c r="A291" s="229"/>
      <c r="B291" s="21" t="s">
        <v>296</v>
      </c>
      <c r="C291" s="230" t="str">
        <f>C290</f>
        <v>Sq.M</v>
      </c>
      <c r="D291" s="241"/>
      <c r="E291" s="230"/>
      <c r="F291" s="230"/>
      <c r="G291" s="230"/>
      <c r="H291" s="187">
        <f>H289+H290</f>
        <v>2.3639999999999999</v>
      </c>
      <c r="I291" s="238">
        <f>CEILING(143.63,0.05)</f>
        <v>143.65</v>
      </c>
      <c r="J291" s="141">
        <f>PRODUCT(H291:I291)</f>
        <v>339.58859999999999</v>
      </c>
      <c r="K291" s="233" t="s">
        <v>302</v>
      </c>
      <c r="O291" s="108">
        <f>H291*438</f>
        <v>1035.432</v>
      </c>
    </row>
    <row r="292" spans="1:15" ht="20.100000000000001" customHeight="1" x14ac:dyDescent="0.2">
      <c r="A292" s="229"/>
      <c r="B292" s="21" t="s">
        <v>303</v>
      </c>
      <c r="C292" s="230"/>
      <c r="D292" s="241"/>
      <c r="E292" s="230"/>
      <c r="F292" s="230"/>
      <c r="G292" s="230"/>
      <c r="H292" s="187"/>
      <c r="I292" s="240"/>
      <c r="J292" s="141"/>
      <c r="K292" s="227"/>
    </row>
    <row r="293" spans="1:15" ht="28.5" x14ac:dyDescent="0.2">
      <c r="A293" s="229"/>
      <c r="B293" s="21" t="s">
        <v>304</v>
      </c>
      <c r="C293" s="230" t="str">
        <f>C282</f>
        <v>Cu.M</v>
      </c>
      <c r="D293" s="241"/>
      <c r="E293" s="230">
        <f>E285</f>
        <v>0.45</v>
      </c>
      <c r="F293" s="230">
        <f>E286</f>
        <v>0.6</v>
      </c>
      <c r="G293" s="230">
        <f>(0.15+0.05)/2</f>
        <v>0.1</v>
      </c>
      <c r="H293" s="187">
        <f t="shared" si="7"/>
        <v>2.7000000000000003E-2</v>
      </c>
      <c r="I293" s="238">
        <f>CEILING(5492.38,0.05)</f>
        <v>5492.4000000000005</v>
      </c>
      <c r="J293" s="141">
        <f>PRODUCT(H293:I293)</f>
        <v>148.29480000000004</v>
      </c>
      <c r="K293" s="233" t="s">
        <v>305</v>
      </c>
      <c r="O293" s="108">
        <f>H293*438</f>
        <v>11.826000000000001</v>
      </c>
    </row>
    <row r="294" spans="1:15" ht="20.100000000000001" customHeight="1" x14ac:dyDescent="0.2">
      <c r="A294" s="229"/>
      <c r="B294" s="21" t="s">
        <v>306</v>
      </c>
      <c r="C294" s="230" t="s">
        <v>307</v>
      </c>
      <c r="D294" s="241">
        <v>1</v>
      </c>
      <c r="E294" s="230"/>
      <c r="F294" s="230"/>
      <c r="H294" s="187">
        <f t="shared" si="7"/>
        <v>1</v>
      </c>
      <c r="I294" s="238">
        <v>3817.8500000000004</v>
      </c>
      <c r="J294" s="141">
        <f>PRODUCT(H294:I294)</f>
        <v>3817.8500000000004</v>
      </c>
      <c r="K294" s="233" t="s">
        <v>82</v>
      </c>
    </row>
    <row r="295" spans="1:15" ht="20.100000000000001" customHeight="1" x14ac:dyDescent="0.2">
      <c r="A295" s="229"/>
      <c r="B295" s="184" t="s">
        <v>308</v>
      </c>
      <c r="C295" s="236"/>
      <c r="D295" s="236"/>
      <c r="E295" s="236"/>
      <c r="F295" s="236"/>
      <c r="G295" s="236"/>
      <c r="H295" s="236"/>
      <c r="I295" s="237"/>
      <c r="J295" s="236">
        <f>SUM(J276:J294)</f>
        <v>11396.6412365</v>
      </c>
      <c r="K295" s="233"/>
    </row>
    <row r="296" spans="1:15" ht="20.100000000000001" customHeight="1" x14ac:dyDescent="0.25">
      <c r="A296" s="44"/>
      <c r="B296" s="46"/>
      <c r="C296" s="46"/>
      <c r="D296" s="46"/>
      <c r="E296" s="46"/>
      <c r="F296" s="46"/>
      <c r="G296" s="46"/>
      <c r="H296" s="46"/>
      <c r="I296" s="55" t="s">
        <v>53</v>
      </c>
      <c r="J296" s="56">
        <f>CEILING(J295,0.05)</f>
        <v>11396.650000000001</v>
      </c>
      <c r="K296" s="47"/>
    </row>
    <row r="297" spans="1:15" ht="20.100000000000001" customHeight="1" x14ac:dyDescent="0.25">
      <c r="A297" s="275"/>
      <c r="B297" s="276"/>
      <c r="C297" s="276"/>
      <c r="D297" s="276"/>
      <c r="E297" s="276"/>
      <c r="F297" s="276"/>
      <c r="G297" s="276"/>
      <c r="H297" s="276"/>
      <c r="I297" s="276"/>
      <c r="J297" s="276"/>
      <c r="K297" s="277"/>
    </row>
    <row r="298" spans="1:15" ht="86.25" x14ac:dyDescent="0.25">
      <c r="A298" s="44" t="s">
        <v>405</v>
      </c>
      <c r="B298" s="228" t="s">
        <v>265</v>
      </c>
      <c r="C298" s="46"/>
      <c r="D298" s="46"/>
      <c r="E298" s="46"/>
      <c r="F298" s="46"/>
      <c r="G298" s="46"/>
      <c r="H298" s="46"/>
      <c r="I298" s="46"/>
      <c r="J298" s="46"/>
      <c r="K298" s="47"/>
    </row>
    <row r="299" spans="1:15" ht="28.5" x14ac:dyDescent="0.25">
      <c r="A299" s="180"/>
      <c r="B299" s="9" t="s">
        <v>406</v>
      </c>
      <c r="C299" s="230" t="s">
        <v>285</v>
      </c>
      <c r="D299" s="9">
        <v>1</v>
      </c>
      <c r="E299" s="9">
        <v>1</v>
      </c>
      <c r="F299" s="9">
        <v>1</v>
      </c>
      <c r="G299" s="9">
        <v>1</v>
      </c>
      <c r="H299" s="187">
        <f t="shared" ref="H299" si="8">PRODUCT(D299,E299,F299,G299)</f>
        <v>1</v>
      </c>
      <c r="I299" s="9">
        <v>2037.7</v>
      </c>
      <c r="J299" s="141">
        <f>PRODUCT(H299:I299)</f>
        <v>2037.7</v>
      </c>
      <c r="K299" s="27" t="s">
        <v>16</v>
      </c>
    </row>
    <row r="300" spans="1:15" ht="20.100000000000001" customHeight="1" x14ac:dyDescent="0.25">
      <c r="A300" s="180"/>
      <c r="B300" s="9" t="s">
        <v>407</v>
      </c>
      <c r="C300" s="9" t="s">
        <v>23</v>
      </c>
      <c r="D300" s="9"/>
      <c r="E300" s="9"/>
      <c r="F300" s="9"/>
      <c r="G300" s="9"/>
      <c r="H300" s="9">
        <v>15</v>
      </c>
      <c r="I300" s="9">
        <v>30</v>
      </c>
      <c r="J300" s="141">
        <f>PRODUCT(H300:I300)</f>
        <v>450</v>
      </c>
      <c r="K300" s="10" t="s">
        <v>412</v>
      </c>
    </row>
    <row r="301" spans="1:15" ht="20.100000000000001" customHeight="1" x14ac:dyDescent="0.25">
      <c r="A301" s="180"/>
      <c r="B301" s="9" t="s">
        <v>86</v>
      </c>
      <c r="C301" s="9"/>
      <c r="D301" s="9"/>
      <c r="E301" s="9"/>
      <c r="F301" s="9"/>
      <c r="G301" s="9"/>
      <c r="H301" s="9"/>
      <c r="I301" s="9"/>
      <c r="J301" s="207">
        <f>J299+J300</f>
        <v>2487.6999999999998</v>
      </c>
      <c r="K301" s="10"/>
    </row>
    <row r="302" spans="1:15" ht="20.100000000000001" customHeight="1" x14ac:dyDescent="0.25">
      <c r="A302" s="180"/>
      <c r="B302" s="9" t="s">
        <v>408</v>
      </c>
      <c r="C302" s="9"/>
      <c r="D302" s="9"/>
      <c r="E302" s="9"/>
      <c r="F302" s="9"/>
      <c r="G302" s="9"/>
      <c r="H302" s="9"/>
      <c r="I302" s="9"/>
      <c r="J302" s="207">
        <v>2037.7</v>
      </c>
      <c r="K302" s="10"/>
    </row>
    <row r="303" spans="1:15" ht="20.100000000000001" customHeight="1" x14ac:dyDescent="0.25">
      <c r="A303" s="180"/>
      <c r="B303" s="9" t="s">
        <v>409</v>
      </c>
      <c r="C303" s="9"/>
      <c r="D303" s="9"/>
      <c r="E303" s="9"/>
      <c r="F303" s="9"/>
      <c r="G303" s="9"/>
      <c r="H303" s="9"/>
      <c r="I303" s="9"/>
      <c r="J303" s="207">
        <f>J300</f>
        <v>450</v>
      </c>
      <c r="K303" s="10"/>
    </row>
    <row r="304" spans="1:15" ht="20.100000000000001" customHeight="1" x14ac:dyDescent="0.25">
      <c r="A304" s="180"/>
      <c r="B304" s="9" t="s">
        <v>410</v>
      </c>
      <c r="C304" s="9"/>
      <c r="D304" s="189">
        <v>0.15</v>
      </c>
      <c r="E304" s="9"/>
      <c r="F304" s="9"/>
      <c r="G304" s="9"/>
      <c r="H304" s="9"/>
      <c r="I304" s="9"/>
      <c r="J304" s="9">
        <f>J303*D304</f>
        <v>67.5</v>
      </c>
      <c r="K304" s="10"/>
    </row>
    <row r="305" spans="1:11" ht="20.100000000000001" customHeight="1" x14ac:dyDescent="0.25">
      <c r="A305" s="180"/>
      <c r="B305" s="9" t="s">
        <v>411</v>
      </c>
      <c r="C305" s="9"/>
      <c r="D305" s="9"/>
      <c r="E305" s="9"/>
      <c r="F305" s="9"/>
      <c r="G305" s="9"/>
      <c r="H305" s="9"/>
      <c r="I305" s="9"/>
      <c r="J305" s="207">
        <f>SUM(J302:J304)</f>
        <v>2555.1999999999998</v>
      </c>
      <c r="K305" s="10"/>
    </row>
    <row r="306" spans="1:11" ht="20.100000000000001" customHeight="1" x14ac:dyDescent="0.25">
      <c r="A306" s="44"/>
      <c r="B306" s="46"/>
      <c r="C306" s="46"/>
      <c r="D306" s="46"/>
      <c r="E306" s="46"/>
      <c r="F306" s="46"/>
      <c r="G306" s="46"/>
      <c r="H306" s="46"/>
      <c r="I306" s="55" t="s">
        <v>53</v>
      </c>
      <c r="J306" s="56">
        <f>CEILING(J305,0.05)</f>
        <v>2555.2000000000003</v>
      </c>
      <c r="K306" s="47"/>
    </row>
    <row r="307" spans="1:11" x14ac:dyDescent="0.25">
      <c r="A307" s="180"/>
      <c r="B307" s="9"/>
      <c r="C307" s="9"/>
      <c r="D307" s="9"/>
      <c r="E307" s="9"/>
      <c r="F307" s="9"/>
      <c r="G307" s="9"/>
      <c r="H307" s="9"/>
      <c r="I307" s="9"/>
      <c r="J307" s="9"/>
      <c r="K307" s="10"/>
    </row>
    <row r="308" spans="1:11" ht="20.100000000000001" customHeight="1" x14ac:dyDescent="0.25">
      <c r="A308" s="44" t="s">
        <v>495</v>
      </c>
      <c r="B308" s="45" t="s">
        <v>496</v>
      </c>
      <c r="C308" s="46"/>
      <c r="D308" s="46"/>
      <c r="E308" s="46"/>
      <c r="F308" s="46"/>
      <c r="G308" s="46"/>
      <c r="H308" s="46"/>
      <c r="I308" s="46"/>
      <c r="J308" s="46"/>
      <c r="K308" s="47"/>
    </row>
    <row r="309" spans="1:11" ht="42.75" x14ac:dyDescent="0.25">
      <c r="A309" s="139"/>
      <c r="B309" s="18" t="s">
        <v>497</v>
      </c>
      <c r="C309" s="140" t="s">
        <v>23</v>
      </c>
      <c r="D309" s="67"/>
      <c r="E309" s="67"/>
      <c r="F309" s="67"/>
      <c r="G309" s="67"/>
      <c r="H309" s="32">
        <v>1</v>
      </c>
      <c r="I309" s="32">
        <v>103.11</v>
      </c>
      <c r="J309" s="141">
        <f>+I309*H309</f>
        <v>103.11</v>
      </c>
      <c r="K309" s="51" t="s">
        <v>494</v>
      </c>
    </row>
    <row r="310" spans="1:11" ht="57" x14ac:dyDescent="0.25">
      <c r="A310" s="139"/>
      <c r="B310" s="18" t="s">
        <v>117</v>
      </c>
      <c r="C310" s="140" t="s">
        <v>66</v>
      </c>
      <c r="D310" s="67"/>
      <c r="E310" s="67"/>
      <c r="F310" s="67"/>
      <c r="G310" s="67"/>
      <c r="H310" s="32">
        <f>50/1000</f>
        <v>0.05</v>
      </c>
      <c r="I310" s="32">
        <v>150</v>
      </c>
      <c r="J310" s="141">
        <f>+I310*H310</f>
        <v>7.5</v>
      </c>
      <c r="K310" s="49" t="s">
        <v>118</v>
      </c>
    </row>
    <row r="311" spans="1:11" ht="28.5" x14ac:dyDescent="0.25">
      <c r="A311" s="139"/>
      <c r="B311" s="54" t="s">
        <v>51</v>
      </c>
      <c r="C311" s="140"/>
      <c r="D311" s="94">
        <v>0.15</v>
      </c>
      <c r="E311" s="67"/>
      <c r="F311" s="67"/>
      <c r="G311" s="67"/>
      <c r="H311" s="32"/>
      <c r="I311" s="32"/>
      <c r="J311" s="141">
        <f>J310*D311</f>
        <v>1.125</v>
      </c>
      <c r="K311" s="49"/>
    </row>
    <row r="312" spans="1:11" ht="20.100000000000001" customHeight="1" x14ac:dyDescent="0.25">
      <c r="A312" s="139"/>
      <c r="B312" s="18" t="s">
        <v>119</v>
      </c>
      <c r="C312" s="140"/>
      <c r="D312" s="67"/>
      <c r="E312" s="67"/>
      <c r="F312" s="67"/>
      <c r="G312" s="67"/>
      <c r="H312" s="32"/>
      <c r="I312" s="32"/>
      <c r="J312" s="141">
        <f>SUM(J309:J311)</f>
        <v>111.735</v>
      </c>
      <c r="K312" s="49"/>
    </row>
    <row r="313" spans="1:11" ht="20.100000000000001" customHeight="1" x14ac:dyDescent="0.25">
      <c r="A313" s="160"/>
      <c r="B313" s="161"/>
      <c r="C313" s="161"/>
      <c r="D313" s="161"/>
      <c r="E313" s="161"/>
      <c r="F313" s="161"/>
      <c r="G313" s="161"/>
      <c r="H313" s="161"/>
      <c r="I313" s="162" t="s">
        <v>53</v>
      </c>
      <c r="J313" s="163">
        <f>SUM(J312)</f>
        <v>111.735</v>
      </c>
      <c r="K313" s="164"/>
    </row>
  </sheetData>
  <customSheetViews>
    <customSheetView guid="{5F4F3DD9-AA94-4B89-A9F2-3566C1218EDC}" scale="85" showPageBreaks="1" fitToPage="1" printArea="1" hiddenRows="1">
      <pane ySplit="2" topLeftCell="A259" activePane="bottomLeft" state="frozen"/>
      <selection pane="bottomLeft" activeCell="I271" sqref="I271"/>
      <pageMargins left="0.59055118110236227" right="0.39370078740157483" top="0.55118110236220474" bottom="0.55118110236220474" header="0.31496062992125984" footer="0.31496062992125984"/>
      <pageSetup paperSize="9" scale="56" fitToHeight="0" orientation="portrait" r:id="rId1"/>
      <headerFooter>
        <oddHeader>&amp;L&amp;"Arial,Regular"&amp;9CDCL&amp;R&amp;"Arial,Regular"&amp;9ALDTP</oddHeader>
        <oddFooter>&amp;L&amp;"Arial,Regular"&amp;9HCPDPM&amp;R&amp;"Arial,Regular"&amp;9Page &amp;P</oddFooter>
      </headerFooter>
    </customSheetView>
    <customSheetView guid="{B0FF80C2-2B10-469E-93D1-9FED9C0BA6EB}" scale="85" fitToPage="1" hiddenRows="1">
      <pane ySplit="2" topLeftCell="A97" activePane="bottomLeft" state="frozen"/>
      <selection pane="bottomLeft" activeCell="A2" sqref="A2:B2"/>
      <pageMargins left="0.59055118110236227" right="0.39370078740157483" top="0.55118110236220474" bottom="0.55118110236220474" header="0.31496062992125984" footer="0.31496062992125984"/>
      <pageSetup paperSize="9" scale="56" fitToHeight="0" orientation="portrait" r:id="rId2"/>
      <headerFooter>
        <oddHeader>&amp;L&amp;"Arial,Regular"&amp;9CDCL&amp;R&amp;"Arial,Regular"&amp;9ALDTP</oddHeader>
        <oddFooter>&amp;L&amp;"Arial,Regular"&amp;9HCPDPM&amp;R&amp;"Arial,Regular"&amp;9Page &amp;P</oddFooter>
      </headerFooter>
    </customSheetView>
  </customSheetViews>
  <mergeCells count="2">
    <mergeCell ref="A1:K1"/>
    <mergeCell ref="B213:G213"/>
  </mergeCells>
  <pageMargins left="0.59055118110236227" right="0.39370078740157483" top="0.55118110236220474" bottom="0.55118110236220474" header="0.31496062992125984" footer="0.31496062992125984"/>
  <pageSetup paperSize="9" scale="56" fitToHeight="0" orientation="portrait" r:id="rId3"/>
  <headerFooter>
    <oddHeader>&amp;L&amp;"Arial,Regular"&amp;9CDCL&amp;R&amp;"Arial,Regular"&amp;9ALDTP</oddHeader>
    <oddFooter>&amp;L&amp;"Arial,Regular"&amp;9HCPDPM&amp;R&amp;"Arial,Regular"&amp;9Page &amp;P</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Normal="100" zoomScaleSheetLayoutView="110" workbookViewId="0">
      <selection activeCell="B8" sqref="B8"/>
    </sheetView>
  </sheetViews>
  <sheetFormatPr defaultRowHeight="15" x14ac:dyDescent="0.25"/>
  <cols>
    <col min="1" max="1" width="8.42578125" customWidth="1"/>
    <col min="2" max="2" width="45.85546875" customWidth="1"/>
    <col min="3" max="4" width="8.42578125" customWidth="1"/>
    <col min="5" max="5" width="7.85546875" customWidth="1"/>
    <col min="6" max="6" width="8" customWidth="1"/>
    <col min="7" max="7" width="9.85546875" customWidth="1"/>
    <col min="8" max="8" width="9.5703125" customWidth="1"/>
    <col min="9" max="9" width="6.28515625" customWidth="1"/>
    <col min="10" max="10" width="8.42578125" customWidth="1"/>
    <col min="11" max="11" width="7.28515625" customWidth="1"/>
    <col min="12" max="12" width="8" customWidth="1"/>
    <col min="13" max="13" width="10.28515625" customWidth="1"/>
    <col min="14" max="14" width="8" bestFit="1" customWidth="1"/>
    <col min="15" max="15" width="11.5703125" customWidth="1"/>
  </cols>
  <sheetData>
    <row r="1" spans="1:15" x14ac:dyDescent="0.25">
      <c r="A1" s="646" t="s">
        <v>345</v>
      </c>
      <c r="B1" s="647"/>
      <c r="C1" s="647"/>
      <c r="D1" s="647"/>
      <c r="E1" s="647"/>
      <c r="F1" s="647"/>
      <c r="G1" s="647"/>
      <c r="H1" s="647"/>
      <c r="I1" s="648"/>
      <c r="J1" s="648"/>
      <c r="K1" s="648"/>
      <c r="L1" s="648"/>
      <c r="M1" s="648"/>
      <c r="N1" s="648"/>
      <c r="O1" s="648"/>
    </row>
    <row r="2" spans="1:15" ht="33" customHeight="1" x14ac:dyDescent="0.25">
      <c r="A2" s="649" t="s">
        <v>346</v>
      </c>
      <c r="B2" s="651" t="s">
        <v>322</v>
      </c>
      <c r="C2" s="651" t="s">
        <v>1</v>
      </c>
      <c r="D2" s="651" t="s">
        <v>347</v>
      </c>
      <c r="E2" s="642" t="s">
        <v>348</v>
      </c>
      <c r="F2" s="642"/>
      <c r="G2" s="642" t="s">
        <v>349</v>
      </c>
      <c r="H2" s="653"/>
      <c r="I2" s="642" t="s">
        <v>350</v>
      </c>
      <c r="J2" s="643"/>
      <c r="K2" s="642" t="s">
        <v>351</v>
      </c>
      <c r="L2" s="643"/>
      <c r="M2" s="642" t="s">
        <v>352</v>
      </c>
      <c r="N2" s="643"/>
      <c r="O2" s="644" t="s">
        <v>353</v>
      </c>
    </row>
    <row r="3" spans="1:15" ht="45" x14ac:dyDescent="0.25">
      <c r="A3" s="650"/>
      <c r="B3" s="652"/>
      <c r="C3" s="652"/>
      <c r="D3" s="652"/>
      <c r="E3" s="247" t="s">
        <v>354</v>
      </c>
      <c r="F3" s="248" t="s">
        <v>355</v>
      </c>
      <c r="G3" s="247" t="s">
        <v>354</v>
      </c>
      <c r="H3" s="248" t="s">
        <v>356</v>
      </c>
      <c r="I3" s="247" t="s">
        <v>354</v>
      </c>
      <c r="J3" s="248" t="s">
        <v>356</v>
      </c>
      <c r="K3" s="247" t="s">
        <v>354</v>
      </c>
      <c r="L3" s="248" t="s">
        <v>356</v>
      </c>
      <c r="M3" s="247" t="s">
        <v>354</v>
      </c>
      <c r="N3" s="248" t="s">
        <v>356</v>
      </c>
      <c r="O3" s="645"/>
    </row>
    <row r="4" spans="1:15" ht="28.5" x14ac:dyDescent="0.25">
      <c r="A4" s="249" t="s">
        <v>357</v>
      </c>
      <c r="B4" s="245" t="s">
        <v>358</v>
      </c>
      <c r="C4" s="245"/>
      <c r="D4" s="245"/>
      <c r="E4" s="250"/>
      <c r="F4" s="251"/>
      <c r="G4" s="250"/>
      <c r="H4" s="251"/>
      <c r="I4" s="250"/>
      <c r="J4" s="251"/>
      <c r="K4" s="250"/>
      <c r="L4" s="251"/>
      <c r="M4" s="250"/>
      <c r="N4" s="251"/>
      <c r="O4" s="252"/>
    </row>
    <row r="5" spans="1:15" x14ac:dyDescent="0.25">
      <c r="A5" s="253" t="s">
        <v>359</v>
      </c>
      <c r="B5" s="37" t="s">
        <v>323</v>
      </c>
      <c r="C5" s="37" t="s">
        <v>324</v>
      </c>
      <c r="D5" s="254">
        <v>47.1</v>
      </c>
      <c r="E5" s="255">
        <v>0.1</v>
      </c>
      <c r="F5" s="256">
        <f>CEILING(D5*E5,0.05)</f>
        <v>4.75</v>
      </c>
      <c r="G5" s="255">
        <v>0.15</v>
      </c>
      <c r="H5" s="256">
        <f>CEILING(D5*G5,0.05)</f>
        <v>7.1000000000000005</v>
      </c>
      <c r="I5" s="255">
        <v>0.01</v>
      </c>
      <c r="J5" s="256">
        <f>CEILING(D5*I5,0.05)</f>
        <v>0.5</v>
      </c>
      <c r="K5" s="255">
        <v>0.06</v>
      </c>
      <c r="L5" s="256">
        <f>CEILING(D5*K5,0.05)</f>
        <v>2.85</v>
      </c>
      <c r="M5" s="255">
        <v>0.1</v>
      </c>
      <c r="N5" s="256">
        <f>CEILING(D5*M5,0.05)</f>
        <v>4.75</v>
      </c>
      <c r="O5" s="257">
        <f>CEILING(D5+F5+H5+J5+L5+N5,0.05)</f>
        <v>67.05</v>
      </c>
    </row>
    <row r="6" spans="1:15" x14ac:dyDescent="0.25">
      <c r="A6" s="253" t="s">
        <v>360</v>
      </c>
      <c r="B6" s="37" t="s">
        <v>325</v>
      </c>
      <c r="C6" s="37" t="str">
        <f>C5</f>
        <v>RMT</v>
      </c>
      <c r="D6" s="254">
        <v>72.900000000000006</v>
      </c>
      <c r="E6" s="255">
        <f>E5</f>
        <v>0.1</v>
      </c>
      <c r="F6" s="256">
        <f t="shared" ref="F6:F9" si="0">CEILING(D6*E6,0.05)</f>
        <v>7.3000000000000007</v>
      </c>
      <c r="G6" s="255">
        <f>G5</f>
        <v>0.15</v>
      </c>
      <c r="H6" s="256">
        <f t="shared" ref="H6:H9" si="1">CEILING(D6*G6,0.05)</f>
        <v>10.950000000000001</v>
      </c>
      <c r="I6" s="255">
        <f>I5</f>
        <v>0.01</v>
      </c>
      <c r="J6" s="256">
        <f t="shared" ref="J6:J9" si="2">CEILING(D6*I6,0.05)</f>
        <v>0.75</v>
      </c>
      <c r="K6" s="255">
        <f>K5</f>
        <v>0.06</v>
      </c>
      <c r="L6" s="256">
        <f t="shared" ref="L6:L9" si="3">CEILING(D6*K6,0.05)</f>
        <v>4.4000000000000004</v>
      </c>
      <c r="M6" s="255">
        <f>M5</f>
        <v>0.1</v>
      </c>
      <c r="N6" s="256">
        <f t="shared" ref="N6:N23" si="4">CEILING(D6*M6,0.05)</f>
        <v>7.3000000000000007</v>
      </c>
      <c r="O6" s="257">
        <f t="shared" ref="O6:O9" si="5">CEILING(D6+F6+H6+J6+L6+N6,0.05)</f>
        <v>103.60000000000001</v>
      </c>
    </row>
    <row r="7" spans="1:15" x14ac:dyDescent="0.25">
      <c r="A7" s="253" t="s">
        <v>361</v>
      </c>
      <c r="B7" s="37" t="s">
        <v>326</v>
      </c>
      <c r="C7" s="37" t="str">
        <f>C6</f>
        <v>RMT</v>
      </c>
      <c r="D7" s="254">
        <v>102.8</v>
      </c>
      <c r="E7" s="255">
        <f>E6</f>
        <v>0.1</v>
      </c>
      <c r="F7" s="256">
        <f t="shared" si="0"/>
        <v>10.3</v>
      </c>
      <c r="G7" s="255">
        <f>G6</f>
        <v>0.15</v>
      </c>
      <c r="H7" s="256">
        <f t="shared" si="1"/>
        <v>15.450000000000001</v>
      </c>
      <c r="I7" s="255">
        <f>I6</f>
        <v>0.01</v>
      </c>
      <c r="J7" s="256">
        <f t="shared" si="2"/>
        <v>1.05</v>
      </c>
      <c r="K7" s="255">
        <f>K6</f>
        <v>0.06</v>
      </c>
      <c r="L7" s="256">
        <f t="shared" si="3"/>
        <v>6.2</v>
      </c>
      <c r="M7" s="255">
        <f>M6</f>
        <v>0.1</v>
      </c>
      <c r="N7" s="256">
        <f t="shared" si="4"/>
        <v>10.3</v>
      </c>
      <c r="O7" s="257">
        <f t="shared" si="5"/>
        <v>146.1</v>
      </c>
    </row>
    <row r="8" spans="1:15" x14ac:dyDescent="0.25">
      <c r="A8" s="253" t="s">
        <v>362</v>
      </c>
      <c r="B8" s="37" t="s">
        <v>327</v>
      </c>
      <c r="C8" s="37" t="str">
        <f>C7</f>
        <v>RMT</v>
      </c>
      <c r="D8" s="254">
        <v>148</v>
      </c>
      <c r="E8" s="255">
        <f>E7</f>
        <v>0.1</v>
      </c>
      <c r="F8" s="256">
        <f t="shared" si="0"/>
        <v>14.8</v>
      </c>
      <c r="G8" s="255">
        <f>G7</f>
        <v>0.15</v>
      </c>
      <c r="H8" s="256">
        <f t="shared" si="1"/>
        <v>22.200000000000003</v>
      </c>
      <c r="I8" s="255">
        <f>I7</f>
        <v>0.01</v>
      </c>
      <c r="J8" s="256">
        <f t="shared" si="2"/>
        <v>1.5</v>
      </c>
      <c r="K8" s="255">
        <f>K7</f>
        <v>0.06</v>
      </c>
      <c r="L8" s="256">
        <f t="shared" si="3"/>
        <v>8.9</v>
      </c>
      <c r="M8" s="255">
        <f>M7</f>
        <v>0.1</v>
      </c>
      <c r="N8" s="256">
        <f t="shared" si="4"/>
        <v>14.8</v>
      </c>
      <c r="O8" s="257">
        <f t="shared" si="5"/>
        <v>210.20000000000002</v>
      </c>
    </row>
    <row r="9" spans="1:15" x14ac:dyDescent="0.25">
      <c r="A9" s="253" t="s">
        <v>363</v>
      </c>
      <c r="B9" s="37" t="s">
        <v>328</v>
      </c>
      <c r="C9" s="37" t="str">
        <f>C8</f>
        <v>RMT</v>
      </c>
      <c r="D9" s="254">
        <v>216.6</v>
      </c>
      <c r="E9" s="255">
        <f>E8</f>
        <v>0.1</v>
      </c>
      <c r="F9" s="256">
        <f t="shared" si="0"/>
        <v>21.700000000000003</v>
      </c>
      <c r="G9" s="255">
        <f>G8</f>
        <v>0.15</v>
      </c>
      <c r="H9" s="256">
        <f t="shared" si="1"/>
        <v>32.5</v>
      </c>
      <c r="I9" s="255">
        <f>I8</f>
        <v>0.01</v>
      </c>
      <c r="J9" s="256">
        <f t="shared" si="2"/>
        <v>2.2000000000000002</v>
      </c>
      <c r="K9" s="255">
        <f>K8</f>
        <v>0.06</v>
      </c>
      <c r="L9" s="256">
        <f t="shared" si="3"/>
        <v>13</v>
      </c>
      <c r="M9" s="255">
        <f>M8</f>
        <v>0.1</v>
      </c>
      <c r="N9" s="256">
        <f t="shared" si="4"/>
        <v>21.700000000000003</v>
      </c>
      <c r="O9" s="257">
        <f t="shared" si="5"/>
        <v>307.70000000000005</v>
      </c>
    </row>
    <row r="10" spans="1:15" ht="43.5" x14ac:dyDescent="0.25">
      <c r="A10" s="253" t="s">
        <v>364</v>
      </c>
      <c r="B10" s="37" t="s">
        <v>379</v>
      </c>
      <c r="C10" s="37"/>
      <c r="D10" s="254"/>
      <c r="E10" s="246"/>
      <c r="F10" s="246"/>
      <c r="G10" s="260"/>
      <c r="H10" s="246"/>
      <c r="I10" s="268"/>
      <c r="J10" s="258"/>
      <c r="K10" s="268"/>
      <c r="L10" s="258"/>
      <c r="M10" s="268"/>
      <c r="N10" s="258"/>
      <c r="O10" s="259"/>
    </row>
    <row r="11" spans="1:15" x14ac:dyDescent="0.25">
      <c r="A11" s="253" t="s">
        <v>359</v>
      </c>
      <c r="B11" s="37" t="s">
        <v>378</v>
      </c>
      <c r="C11" s="37" t="str">
        <f>C9</f>
        <v>RMT</v>
      </c>
      <c r="D11" s="254">
        <v>9.6</v>
      </c>
      <c r="E11" s="255">
        <f>E9</f>
        <v>0.1</v>
      </c>
      <c r="F11" s="256">
        <f t="shared" ref="F11:F12" si="6">CEILING(D11*E11,0.05)</f>
        <v>1</v>
      </c>
      <c r="G11" s="255">
        <f>G9</f>
        <v>0.15</v>
      </c>
      <c r="H11" s="256">
        <f>CEILING(D11*G11,0.05)</f>
        <v>1.4500000000000002</v>
      </c>
      <c r="I11" s="255">
        <f>I9</f>
        <v>0.01</v>
      </c>
      <c r="J11" s="256">
        <f>CEILING(D11*I11,0.05)</f>
        <v>0.1</v>
      </c>
      <c r="K11" s="255">
        <f>K9</f>
        <v>0.06</v>
      </c>
      <c r="L11" s="256">
        <f>CEILING(D11*K11,0.05)</f>
        <v>0.60000000000000009</v>
      </c>
      <c r="M11" s="255">
        <f>M9</f>
        <v>0.1</v>
      </c>
      <c r="N11" s="256">
        <f t="shared" si="4"/>
        <v>1</v>
      </c>
      <c r="O11" s="257">
        <f t="shared" ref="O11:O12" si="7">CEILING(D11+F11+H11+J11+L11+N11,0.05)</f>
        <v>13.75</v>
      </c>
    </row>
    <row r="12" spans="1:15" x14ac:dyDescent="0.25">
      <c r="A12" s="253" t="s">
        <v>360</v>
      </c>
      <c r="B12" s="37" t="s">
        <v>329</v>
      </c>
      <c r="C12" s="37" t="str">
        <f>C9</f>
        <v>RMT</v>
      </c>
      <c r="D12" s="254">
        <v>10</v>
      </c>
      <c r="E12" s="255">
        <f>E11</f>
        <v>0.1</v>
      </c>
      <c r="F12" s="256">
        <f t="shared" si="6"/>
        <v>1</v>
      </c>
      <c r="G12" s="255">
        <f>G11</f>
        <v>0.15</v>
      </c>
      <c r="H12" s="256">
        <f>CEILING(D12*G12,0.05)</f>
        <v>1.5</v>
      </c>
      <c r="I12" s="255">
        <f>I11</f>
        <v>0.01</v>
      </c>
      <c r="J12" s="256">
        <f>CEILING(D12*I12,0.05)</f>
        <v>0.1</v>
      </c>
      <c r="K12" s="255">
        <f>K11</f>
        <v>0.06</v>
      </c>
      <c r="L12" s="256">
        <f>CEILING(D12*K12,0.05)</f>
        <v>0.60000000000000009</v>
      </c>
      <c r="M12" s="255">
        <f>M11</f>
        <v>0.1</v>
      </c>
      <c r="N12" s="256">
        <f t="shared" si="4"/>
        <v>1</v>
      </c>
      <c r="O12" s="257">
        <f t="shared" si="7"/>
        <v>14.200000000000001</v>
      </c>
    </row>
    <row r="13" spans="1:15" ht="42.75" x14ac:dyDescent="0.25">
      <c r="A13" s="253" t="s">
        <v>365</v>
      </c>
      <c r="B13" s="37" t="s">
        <v>380</v>
      </c>
      <c r="C13" s="37"/>
      <c r="D13" s="254"/>
      <c r="E13" s="255"/>
      <c r="F13" s="246"/>
      <c r="G13" s="255"/>
      <c r="H13" s="256"/>
      <c r="I13" s="255"/>
      <c r="J13" s="256"/>
      <c r="K13" s="255"/>
      <c r="L13" s="256"/>
      <c r="M13" s="255"/>
      <c r="N13" s="256"/>
      <c r="O13" s="257"/>
    </row>
    <row r="14" spans="1:15" x14ac:dyDescent="0.25">
      <c r="A14" s="253" t="s">
        <v>359</v>
      </c>
      <c r="B14" s="37" t="s">
        <v>330</v>
      </c>
      <c r="C14" s="37" t="s">
        <v>331</v>
      </c>
      <c r="D14" s="254">
        <v>248</v>
      </c>
      <c r="E14" s="255">
        <f>E12</f>
        <v>0.1</v>
      </c>
      <c r="F14" s="256">
        <f t="shared" ref="F14:F15" si="8">CEILING(D14*E14,0.05)</f>
        <v>24.8</v>
      </c>
      <c r="G14" s="255">
        <f>G12</f>
        <v>0.15</v>
      </c>
      <c r="H14" s="256">
        <f>CEILING(D14*G14,0.05)</f>
        <v>37.200000000000003</v>
      </c>
      <c r="I14" s="255">
        <f>I12</f>
        <v>0.01</v>
      </c>
      <c r="J14" s="256">
        <f>CEILING(D14*I14,0.05)</f>
        <v>2.5</v>
      </c>
      <c r="K14" s="255">
        <f>K12</f>
        <v>0.06</v>
      </c>
      <c r="L14" s="256">
        <f>CEILING(D14*K14,0.05)</f>
        <v>14.9</v>
      </c>
      <c r="M14" s="255">
        <f>M12</f>
        <v>0.1</v>
      </c>
      <c r="N14" s="256">
        <f t="shared" si="4"/>
        <v>24.8</v>
      </c>
      <c r="O14" s="257">
        <f t="shared" ref="O14:O15" si="9">CEILING(D14+F14+H14+J14+L14+N14,0.05)</f>
        <v>352.20000000000005</v>
      </c>
    </row>
    <row r="15" spans="1:15" x14ac:dyDescent="0.25">
      <c r="A15" s="253" t="s">
        <v>360</v>
      </c>
      <c r="B15" s="37" t="s">
        <v>332</v>
      </c>
      <c r="C15" s="37" t="str">
        <f>C14</f>
        <v>No's</v>
      </c>
      <c r="D15" s="254">
        <v>504</v>
      </c>
      <c r="E15" s="255">
        <f>E14</f>
        <v>0.1</v>
      </c>
      <c r="F15" s="256">
        <f t="shared" si="8"/>
        <v>50.400000000000006</v>
      </c>
      <c r="G15" s="255">
        <f>G14</f>
        <v>0.15</v>
      </c>
      <c r="H15" s="256">
        <f>CEILING(D15*G15,0.05)</f>
        <v>75.600000000000009</v>
      </c>
      <c r="I15" s="255">
        <f>I14</f>
        <v>0.01</v>
      </c>
      <c r="J15" s="256">
        <f>CEILING(D15*I15,0.05)</f>
        <v>5.0500000000000007</v>
      </c>
      <c r="K15" s="255">
        <f>K14</f>
        <v>0.06</v>
      </c>
      <c r="L15" s="256">
        <f>CEILING(D15*K15,0.05)</f>
        <v>30.25</v>
      </c>
      <c r="M15" s="255">
        <f>M14</f>
        <v>0.1</v>
      </c>
      <c r="N15" s="256">
        <f t="shared" si="4"/>
        <v>50.400000000000006</v>
      </c>
      <c r="O15" s="257">
        <f t="shared" si="9"/>
        <v>715.7</v>
      </c>
    </row>
    <row r="16" spans="1:15" ht="30" customHeight="1" x14ac:dyDescent="0.25">
      <c r="A16" s="253" t="s">
        <v>366</v>
      </c>
      <c r="B16" s="37" t="s">
        <v>381</v>
      </c>
      <c r="C16" s="37"/>
      <c r="D16" s="254"/>
      <c r="E16" s="255"/>
      <c r="F16" s="246"/>
      <c r="G16" s="255"/>
      <c r="H16" s="256"/>
      <c r="I16" s="255"/>
      <c r="J16" s="256"/>
      <c r="K16" s="255"/>
      <c r="L16" s="256"/>
      <c r="M16" s="255"/>
      <c r="N16" s="256"/>
      <c r="O16" s="257"/>
    </row>
    <row r="17" spans="1:15" x14ac:dyDescent="0.25">
      <c r="A17" s="253"/>
      <c r="B17" s="37" t="s">
        <v>333</v>
      </c>
      <c r="C17" s="37" t="str">
        <f>C15</f>
        <v>No's</v>
      </c>
      <c r="D17" s="254">
        <v>62</v>
      </c>
      <c r="E17" s="255">
        <f>E15</f>
        <v>0.1</v>
      </c>
      <c r="F17" s="256">
        <f t="shared" ref="F17:F23" si="10">CEILING(D17*E17,0.05)</f>
        <v>6.2</v>
      </c>
      <c r="G17" s="255">
        <f>G15</f>
        <v>0.15</v>
      </c>
      <c r="H17" s="256">
        <f t="shared" ref="H17:H23" si="11">CEILING(D17*G17,0.05)</f>
        <v>9.3000000000000007</v>
      </c>
      <c r="I17" s="255">
        <f>I15</f>
        <v>0.01</v>
      </c>
      <c r="J17" s="256">
        <f t="shared" ref="J17:J23" si="12">CEILING(D17*I17,0.05)</f>
        <v>0.65</v>
      </c>
      <c r="K17" s="255">
        <f>K15</f>
        <v>0.06</v>
      </c>
      <c r="L17" s="256">
        <f t="shared" ref="L17:L23" si="13">CEILING(D17*K17,0.05)</f>
        <v>3.75</v>
      </c>
      <c r="M17" s="255">
        <f>M15</f>
        <v>0.1</v>
      </c>
      <c r="N17" s="256">
        <f t="shared" si="4"/>
        <v>6.2</v>
      </c>
      <c r="O17" s="257">
        <f t="shared" ref="O17:O23" si="14">CEILING(D17+F17+H17+J17+L17+N17,0.05)</f>
        <v>88.100000000000009</v>
      </c>
    </row>
    <row r="18" spans="1:15" ht="42.75" x14ac:dyDescent="0.25">
      <c r="A18" s="253" t="s">
        <v>367</v>
      </c>
      <c r="B18" s="37" t="s">
        <v>368</v>
      </c>
      <c r="C18" s="37" t="str">
        <f>C17</f>
        <v>No's</v>
      </c>
      <c r="D18" s="254">
        <v>154</v>
      </c>
      <c r="E18" s="255">
        <f t="shared" ref="E18:E23" si="15">E17</f>
        <v>0.1</v>
      </c>
      <c r="F18" s="256">
        <f t="shared" si="10"/>
        <v>15.4</v>
      </c>
      <c r="G18" s="255">
        <f t="shared" ref="G18:G23" si="16">G17</f>
        <v>0.15</v>
      </c>
      <c r="H18" s="256">
        <f t="shared" si="11"/>
        <v>23.1</v>
      </c>
      <c r="I18" s="255">
        <f t="shared" ref="I18:I23" si="17">I17</f>
        <v>0.01</v>
      </c>
      <c r="J18" s="256">
        <f t="shared" si="12"/>
        <v>1.55</v>
      </c>
      <c r="K18" s="255">
        <f t="shared" ref="K18:K23" si="18">K17</f>
        <v>0.06</v>
      </c>
      <c r="L18" s="256">
        <f t="shared" si="13"/>
        <v>9.25</v>
      </c>
      <c r="M18" s="255">
        <f t="shared" ref="M18:M23" si="19">M17</f>
        <v>0.1</v>
      </c>
      <c r="N18" s="256">
        <f t="shared" si="4"/>
        <v>15.4</v>
      </c>
      <c r="O18" s="257">
        <f t="shared" si="14"/>
        <v>218.70000000000002</v>
      </c>
    </row>
    <row r="19" spans="1:15" x14ac:dyDescent="0.25">
      <c r="A19" s="253" t="s">
        <v>369</v>
      </c>
      <c r="B19" s="37" t="s">
        <v>382</v>
      </c>
      <c r="C19" s="37" t="str">
        <f>C18</f>
        <v>No's</v>
      </c>
      <c r="D19" s="246">
        <v>2.2000000000000002</v>
      </c>
      <c r="E19" s="255">
        <f t="shared" si="15"/>
        <v>0.1</v>
      </c>
      <c r="F19" s="256">
        <f t="shared" si="10"/>
        <v>0.25</v>
      </c>
      <c r="G19" s="255">
        <f t="shared" si="16"/>
        <v>0.15</v>
      </c>
      <c r="H19" s="256">
        <f t="shared" si="11"/>
        <v>0.35000000000000003</v>
      </c>
      <c r="I19" s="255">
        <f t="shared" si="17"/>
        <v>0.01</v>
      </c>
      <c r="J19" s="256">
        <f t="shared" si="12"/>
        <v>0.05</v>
      </c>
      <c r="K19" s="255">
        <f t="shared" si="18"/>
        <v>0.06</v>
      </c>
      <c r="L19" s="256">
        <f t="shared" si="13"/>
        <v>0.15000000000000002</v>
      </c>
      <c r="M19" s="255">
        <f t="shared" si="19"/>
        <v>0.1</v>
      </c>
      <c r="N19" s="256">
        <f t="shared" si="4"/>
        <v>0.25</v>
      </c>
      <c r="O19" s="257">
        <f t="shared" si="14"/>
        <v>3.25</v>
      </c>
    </row>
    <row r="20" spans="1:15" x14ac:dyDescent="0.25">
      <c r="A20" s="253" t="s">
        <v>370</v>
      </c>
      <c r="B20" s="37" t="s">
        <v>371</v>
      </c>
      <c r="C20" s="37" t="str">
        <f>C19</f>
        <v>No's</v>
      </c>
      <c r="D20" s="246">
        <v>1.95</v>
      </c>
      <c r="E20" s="255">
        <f t="shared" si="15"/>
        <v>0.1</v>
      </c>
      <c r="F20" s="256">
        <f t="shared" si="10"/>
        <v>0.2</v>
      </c>
      <c r="G20" s="255">
        <f t="shared" si="16"/>
        <v>0.15</v>
      </c>
      <c r="H20" s="256">
        <f t="shared" si="11"/>
        <v>0.30000000000000004</v>
      </c>
      <c r="I20" s="255">
        <f t="shared" si="17"/>
        <v>0.01</v>
      </c>
      <c r="J20" s="256">
        <f t="shared" si="12"/>
        <v>0.05</v>
      </c>
      <c r="K20" s="255">
        <f t="shared" si="18"/>
        <v>0.06</v>
      </c>
      <c r="L20" s="256">
        <f t="shared" si="13"/>
        <v>0.15000000000000002</v>
      </c>
      <c r="M20" s="255">
        <f t="shared" si="19"/>
        <v>0.1</v>
      </c>
      <c r="N20" s="256">
        <f t="shared" si="4"/>
        <v>0.2</v>
      </c>
      <c r="O20" s="257">
        <f t="shared" si="14"/>
        <v>2.85</v>
      </c>
    </row>
    <row r="21" spans="1:15" ht="28.5" x14ac:dyDescent="0.25">
      <c r="A21" s="253" t="s">
        <v>372</v>
      </c>
      <c r="B21" s="37" t="s">
        <v>373</v>
      </c>
      <c r="C21" s="37" t="str">
        <f>C20</f>
        <v>No's</v>
      </c>
      <c r="D21" s="254">
        <v>2.5</v>
      </c>
      <c r="E21" s="255">
        <f t="shared" si="15"/>
        <v>0.1</v>
      </c>
      <c r="F21" s="256">
        <f t="shared" si="10"/>
        <v>0.25</v>
      </c>
      <c r="G21" s="255">
        <f t="shared" si="16"/>
        <v>0.15</v>
      </c>
      <c r="H21" s="256">
        <f t="shared" si="11"/>
        <v>0.4</v>
      </c>
      <c r="I21" s="255">
        <f t="shared" si="17"/>
        <v>0.01</v>
      </c>
      <c r="J21" s="256">
        <f t="shared" si="12"/>
        <v>0.05</v>
      </c>
      <c r="K21" s="255">
        <f t="shared" si="18"/>
        <v>0.06</v>
      </c>
      <c r="L21" s="256">
        <f t="shared" si="13"/>
        <v>0.15000000000000002</v>
      </c>
      <c r="M21" s="255">
        <f t="shared" si="19"/>
        <v>0.1</v>
      </c>
      <c r="N21" s="256">
        <f t="shared" si="4"/>
        <v>0.25</v>
      </c>
      <c r="O21" s="257">
        <f t="shared" si="14"/>
        <v>3.6</v>
      </c>
    </row>
    <row r="22" spans="1:15" x14ac:dyDescent="0.25">
      <c r="A22" s="253" t="s">
        <v>374</v>
      </c>
      <c r="B22" s="37" t="s">
        <v>375</v>
      </c>
      <c r="C22" s="37" t="str">
        <f>C12</f>
        <v>RMT</v>
      </c>
      <c r="D22" s="254">
        <v>4.4000000000000004</v>
      </c>
      <c r="E22" s="260">
        <f t="shared" si="15"/>
        <v>0.1</v>
      </c>
      <c r="F22" s="256">
        <f t="shared" si="10"/>
        <v>0.45</v>
      </c>
      <c r="G22" s="260">
        <f t="shared" si="16"/>
        <v>0.15</v>
      </c>
      <c r="H22" s="256">
        <f t="shared" si="11"/>
        <v>0.70000000000000007</v>
      </c>
      <c r="I22" s="255">
        <f t="shared" si="17"/>
        <v>0.01</v>
      </c>
      <c r="J22" s="256">
        <f t="shared" si="12"/>
        <v>0.05</v>
      </c>
      <c r="K22" s="255">
        <f t="shared" si="18"/>
        <v>0.06</v>
      </c>
      <c r="L22" s="256">
        <f t="shared" si="13"/>
        <v>0.30000000000000004</v>
      </c>
      <c r="M22" s="255">
        <f t="shared" si="19"/>
        <v>0.1</v>
      </c>
      <c r="N22" s="256">
        <f t="shared" si="4"/>
        <v>0.45</v>
      </c>
      <c r="O22" s="257">
        <f t="shared" si="14"/>
        <v>6.3500000000000005</v>
      </c>
    </row>
    <row r="23" spans="1:15" x14ac:dyDescent="0.25">
      <c r="A23" s="261" t="s">
        <v>376</v>
      </c>
      <c r="B23" s="242" t="s">
        <v>377</v>
      </c>
      <c r="C23" s="242" t="str">
        <f>C21</f>
        <v>No's</v>
      </c>
      <c r="D23" s="262">
        <v>1.25</v>
      </c>
      <c r="E23" s="263">
        <f t="shared" si="15"/>
        <v>0.1</v>
      </c>
      <c r="F23" s="264">
        <f t="shared" si="10"/>
        <v>0.15000000000000002</v>
      </c>
      <c r="G23" s="263">
        <f t="shared" si="16"/>
        <v>0.15</v>
      </c>
      <c r="H23" s="265">
        <f t="shared" si="11"/>
        <v>0.2</v>
      </c>
      <c r="I23" s="269">
        <f t="shared" si="17"/>
        <v>0.01</v>
      </c>
      <c r="J23" s="266">
        <f t="shared" si="12"/>
        <v>0.05</v>
      </c>
      <c r="K23" s="270">
        <f t="shared" si="18"/>
        <v>0.06</v>
      </c>
      <c r="L23" s="266">
        <f t="shared" si="13"/>
        <v>0.1</v>
      </c>
      <c r="M23" s="270">
        <f t="shared" si="19"/>
        <v>0.1</v>
      </c>
      <c r="N23" s="264">
        <f t="shared" si="4"/>
        <v>0.15000000000000002</v>
      </c>
      <c r="O23" s="267">
        <f t="shared" si="14"/>
        <v>1.9000000000000001</v>
      </c>
    </row>
    <row r="24" spans="1:15" x14ac:dyDescent="0.25">
      <c r="A24" s="216"/>
      <c r="B24" s="216"/>
      <c r="C24" s="216"/>
      <c r="D24" s="216"/>
      <c r="E24" s="216"/>
      <c r="F24" s="216"/>
      <c r="G24" s="216"/>
      <c r="H24" s="216"/>
    </row>
    <row r="25" spans="1:15" x14ac:dyDescent="0.25">
      <c r="A25" s="216"/>
      <c r="B25" s="216"/>
      <c r="C25" s="216"/>
      <c r="D25" s="216"/>
      <c r="E25" s="216"/>
      <c r="F25" s="216"/>
      <c r="G25" s="216"/>
      <c r="H25" s="216"/>
    </row>
    <row r="26" spans="1:15" x14ac:dyDescent="0.25">
      <c r="A26" s="216"/>
      <c r="B26" s="216"/>
      <c r="C26" s="216"/>
      <c r="D26" s="216"/>
      <c r="E26" s="216"/>
      <c r="F26" s="216"/>
      <c r="G26" s="216"/>
      <c r="H26" s="216"/>
    </row>
    <row r="27" spans="1:15" x14ac:dyDescent="0.25">
      <c r="A27" s="216"/>
      <c r="B27" s="216"/>
      <c r="C27" s="216"/>
      <c r="D27" s="216"/>
      <c r="E27" s="216"/>
      <c r="F27" s="216"/>
      <c r="G27" s="216"/>
      <c r="H27" s="216"/>
    </row>
    <row r="28" spans="1:15" x14ac:dyDescent="0.25">
      <c r="A28" s="216"/>
      <c r="B28" s="216"/>
      <c r="C28" s="216"/>
      <c r="D28" s="216"/>
      <c r="E28" s="216"/>
      <c r="F28" s="216"/>
      <c r="G28" s="216"/>
      <c r="H28" s="216"/>
    </row>
    <row r="29" spans="1:15" x14ac:dyDescent="0.25">
      <c r="A29" s="216"/>
      <c r="B29" s="216"/>
      <c r="C29" s="216"/>
      <c r="D29" s="216"/>
      <c r="E29" s="216"/>
      <c r="F29" s="216"/>
      <c r="G29" s="216"/>
      <c r="H29" s="216"/>
    </row>
    <row r="30" spans="1:15" x14ac:dyDescent="0.25">
      <c r="A30" s="216"/>
      <c r="B30" s="216"/>
      <c r="C30" s="216"/>
      <c r="D30" s="216"/>
      <c r="E30" s="216"/>
      <c r="F30" s="216"/>
      <c r="G30" s="216"/>
      <c r="H30" s="216"/>
    </row>
    <row r="31" spans="1:15" x14ac:dyDescent="0.25">
      <c r="A31" s="216"/>
      <c r="B31" s="216"/>
      <c r="C31" s="216"/>
      <c r="D31" s="216"/>
      <c r="E31" s="216"/>
      <c r="F31" s="216"/>
      <c r="G31" s="216"/>
      <c r="H31" s="216"/>
    </row>
    <row r="32" spans="1:15" x14ac:dyDescent="0.25">
      <c r="A32" s="216"/>
      <c r="B32" s="216"/>
      <c r="C32" s="216"/>
      <c r="D32" s="216"/>
      <c r="E32" s="216"/>
      <c r="F32" s="216"/>
      <c r="G32" s="216"/>
      <c r="H32" s="216"/>
    </row>
    <row r="33" spans="1:8" x14ac:dyDescent="0.25">
      <c r="A33" s="216"/>
      <c r="B33" s="216"/>
      <c r="C33" s="216"/>
      <c r="D33" s="216"/>
      <c r="E33" s="216"/>
      <c r="F33" s="216"/>
      <c r="G33" s="216"/>
      <c r="H33" s="216"/>
    </row>
    <row r="34" spans="1:8" x14ac:dyDescent="0.25">
      <c r="A34" s="216"/>
      <c r="B34" s="216"/>
      <c r="C34" s="216"/>
      <c r="D34" s="216"/>
      <c r="E34" s="216"/>
      <c r="F34" s="216"/>
      <c r="G34" s="216"/>
      <c r="H34" s="216"/>
    </row>
    <row r="35" spans="1:8" x14ac:dyDescent="0.25">
      <c r="A35" s="216"/>
      <c r="B35" s="216"/>
      <c r="C35" s="216"/>
      <c r="D35" s="216"/>
      <c r="E35" s="216"/>
      <c r="F35" s="216"/>
      <c r="G35" s="216"/>
      <c r="H35" s="216"/>
    </row>
    <row r="36" spans="1:8" x14ac:dyDescent="0.25">
      <c r="A36" s="216"/>
      <c r="B36" s="216"/>
      <c r="C36" s="216"/>
      <c r="D36" s="216"/>
      <c r="E36" s="216"/>
      <c r="F36" s="216"/>
      <c r="G36" s="216"/>
      <c r="H36" s="216"/>
    </row>
    <row r="37" spans="1:8" x14ac:dyDescent="0.25">
      <c r="A37" s="216"/>
      <c r="B37" s="216"/>
      <c r="C37" s="216"/>
      <c r="D37" s="216"/>
      <c r="E37" s="216"/>
      <c r="F37" s="216"/>
      <c r="G37" s="216"/>
      <c r="H37" s="216"/>
    </row>
    <row r="38" spans="1:8" x14ac:dyDescent="0.25">
      <c r="A38" s="216"/>
      <c r="B38" s="216"/>
      <c r="C38" s="216"/>
      <c r="D38" s="216"/>
      <c r="E38" s="216"/>
      <c r="F38" s="216"/>
      <c r="G38" s="216"/>
      <c r="H38" s="216"/>
    </row>
    <row r="39" spans="1:8" x14ac:dyDescent="0.25">
      <c r="A39" s="216"/>
      <c r="B39" s="216"/>
      <c r="C39" s="216"/>
      <c r="D39" s="216"/>
      <c r="E39" s="216"/>
      <c r="F39" s="216"/>
      <c r="G39" s="216"/>
      <c r="H39" s="216"/>
    </row>
    <row r="40" spans="1:8" x14ac:dyDescent="0.25">
      <c r="A40" s="216"/>
      <c r="B40" s="216"/>
      <c r="C40" s="216"/>
      <c r="D40" s="216"/>
      <c r="E40" s="216"/>
      <c r="F40" s="216"/>
      <c r="G40" s="216"/>
      <c r="H40" s="216"/>
    </row>
    <row r="41" spans="1:8" x14ac:dyDescent="0.25">
      <c r="A41" s="216"/>
      <c r="B41" s="216"/>
      <c r="C41" s="216"/>
      <c r="D41" s="216"/>
      <c r="E41" s="216"/>
      <c r="F41" s="216"/>
      <c r="G41" s="216"/>
      <c r="H41" s="216"/>
    </row>
    <row r="42" spans="1:8" x14ac:dyDescent="0.25">
      <c r="A42" s="216"/>
      <c r="B42" s="216"/>
      <c r="C42" s="216"/>
      <c r="D42" s="216"/>
      <c r="E42" s="216"/>
      <c r="F42" s="216"/>
      <c r="G42" s="216"/>
      <c r="H42" s="216"/>
    </row>
    <row r="43" spans="1:8" x14ac:dyDescent="0.25">
      <c r="A43" s="216"/>
      <c r="B43" s="216"/>
      <c r="C43" s="216"/>
      <c r="D43" s="216"/>
      <c r="E43" s="216"/>
      <c r="F43" s="216"/>
      <c r="G43" s="216"/>
      <c r="H43" s="216"/>
    </row>
    <row r="44" spans="1:8" x14ac:dyDescent="0.25">
      <c r="A44" s="216"/>
      <c r="B44" s="216"/>
      <c r="C44" s="216"/>
      <c r="D44" s="216"/>
      <c r="E44" s="216"/>
      <c r="F44" s="216"/>
      <c r="G44" s="216"/>
      <c r="H44" s="216"/>
    </row>
    <row r="45" spans="1:8" x14ac:dyDescent="0.25">
      <c r="A45" s="216"/>
      <c r="B45" s="216"/>
      <c r="C45" s="216"/>
      <c r="D45" s="216"/>
      <c r="E45" s="216"/>
      <c r="F45" s="216"/>
      <c r="G45" s="216"/>
      <c r="H45" s="216"/>
    </row>
    <row r="46" spans="1:8" x14ac:dyDescent="0.25">
      <c r="A46" s="216"/>
      <c r="B46" s="216"/>
      <c r="C46" s="216"/>
      <c r="D46" s="216"/>
      <c r="E46" s="216"/>
      <c r="F46" s="216"/>
      <c r="G46" s="216"/>
      <c r="H46" s="216"/>
    </row>
    <row r="47" spans="1:8" x14ac:dyDescent="0.25">
      <c r="A47" s="216"/>
      <c r="B47" s="216"/>
      <c r="C47" s="216"/>
      <c r="D47" s="216"/>
      <c r="E47" s="216"/>
      <c r="F47" s="216"/>
      <c r="G47" s="216"/>
      <c r="H47" s="216"/>
    </row>
    <row r="48" spans="1:8" x14ac:dyDescent="0.25">
      <c r="A48" s="216"/>
      <c r="B48" s="216"/>
      <c r="C48" s="216"/>
      <c r="D48" s="216"/>
      <c r="E48" s="216"/>
      <c r="F48" s="216"/>
      <c r="G48" s="216"/>
      <c r="H48" s="216"/>
    </row>
    <row r="49" spans="1:8" x14ac:dyDescent="0.25">
      <c r="A49" s="216"/>
      <c r="B49" s="216"/>
      <c r="C49" s="216"/>
      <c r="D49" s="216"/>
      <c r="E49" s="216"/>
      <c r="F49" s="216"/>
      <c r="G49" s="216"/>
      <c r="H49" s="216"/>
    </row>
    <row r="50" spans="1:8" x14ac:dyDescent="0.25">
      <c r="A50" s="216"/>
      <c r="B50" s="216"/>
      <c r="C50" s="216"/>
      <c r="D50" s="216"/>
      <c r="E50" s="216"/>
      <c r="F50" s="216"/>
      <c r="G50" s="216"/>
      <c r="H50" s="216"/>
    </row>
    <row r="51" spans="1:8" x14ac:dyDescent="0.25">
      <c r="A51" s="216"/>
      <c r="B51" s="216"/>
      <c r="C51" s="216"/>
      <c r="D51" s="216"/>
      <c r="E51" s="216"/>
      <c r="F51" s="216"/>
      <c r="G51" s="216"/>
      <c r="H51" s="216"/>
    </row>
    <row r="52" spans="1:8" x14ac:dyDescent="0.25">
      <c r="A52" s="216"/>
      <c r="B52" s="216"/>
      <c r="C52" s="216"/>
      <c r="D52" s="216"/>
      <c r="E52" s="216"/>
      <c r="F52" s="216"/>
      <c r="G52" s="216"/>
      <c r="H52" s="216"/>
    </row>
    <row r="53" spans="1:8" x14ac:dyDescent="0.25">
      <c r="A53" s="216"/>
      <c r="B53" s="216"/>
      <c r="C53" s="216"/>
      <c r="D53" s="216"/>
      <c r="E53" s="216"/>
      <c r="F53" s="216"/>
      <c r="G53" s="216"/>
      <c r="H53" s="216"/>
    </row>
    <row r="54" spans="1:8" x14ac:dyDescent="0.25">
      <c r="A54" s="216"/>
      <c r="B54" s="216"/>
      <c r="C54" s="216"/>
      <c r="D54" s="216"/>
      <c r="E54" s="216"/>
      <c r="F54" s="216"/>
      <c r="G54" s="216"/>
      <c r="H54" s="216"/>
    </row>
    <row r="55" spans="1:8" x14ac:dyDescent="0.25">
      <c r="A55" s="216"/>
      <c r="B55" s="216"/>
      <c r="C55" s="216"/>
      <c r="D55" s="216"/>
      <c r="E55" s="216"/>
      <c r="F55" s="216"/>
      <c r="G55" s="216"/>
      <c r="H55" s="216"/>
    </row>
    <row r="56" spans="1:8" x14ac:dyDescent="0.25">
      <c r="A56" s="216"/>
      <c r="B56" s="216"/>
      <c r="C56" s="216"/>
      <c r="D56" s="216"/>
      <c r="E56" s="216"/>
      <c r="F56" s="216"/>
      <c r="G56" s="216"/>
      <c r="H56" s="216"/>
    </row>
    <row r="57" spans="1:8" x14ac:dyDescent="0.25">
      <c r="A57" s="216"/>
      <c r="B57" s="216"/>
      <c r="C57" s="216"/>
      <c r="D57" s="216"/>
      <c r="E57" s="216"/>
      <c r="F57" s="216"/>
      <c r="G57" s="216"/>
      <c r="H57" s="216"/>
    </row>
    <row r="58" spans="1:8" x14ac:dyDescent="0.25">
      <c r="A58" s="216"/>
      <c r="B58" s="216"/>
      <c r="C58" s="216"/>
      <c r="D58" s="216"/>
      <c r="E58" s="216"/>
      <c r="F58" s="216"/>
      <c r="G58" s="216"/>
      <c r="H58" s="216"/>
    </row>
    <row r="59" spans="1:8" x14ac:dyDescent="0.25">
      <c r="A59" s="216"/>
      <c r="B59" s="216"/>
      <c r="C59" s="216"/>
      <c r="D59" s="216"/>
      <c r="E59" s="216"/>
      <c r="F59" s="216"/>
      <c r="G59" s="216"/>
      <c r="H59" s="216"/>
    </row>
    <row r="60" spans="1:8" x14ac:dyDescent="0.25">
      <c r="A60" s="216"/>
      <c r="B60" s="216"/>
      <c r="C60" s="216"/>
      <c r="D60" s="216"/>
      <c r="E60" s="216"/>
      <c r="F60" s="216"/>
      <c r="G60" s="216"/>
      <c r="H60" s="216"/>
    </row>
    <row r="61" spans="1:8" x14ac:dyDescent="0.25">
      <c r="A61" s="216"/>
      <c r="B61" s="216"/>
      <c r="C61" s="216"/>
      <c r="D61" s="216"/>
      <c r="E61" s="216"/>
      <c r="F61" s="216"/>
      <c r="G61" s="216"/>
      <c r="H61" s="216"/>
    </row>
    <row r="62" spans="1:8" x14ac:dyDescent="0.25">
      <c r="A62" s="216"/>
      <c r="B62" s="216"/>
      <c r="C62" s="216"/>
      <c r="D62" s="216"/>
      <c r="E62" s="216"/>
      <c r="F62" s="216"/>
      <c r="G62" s="216"/>
      <c r="H62" s="216"/>
    </row>
    <row r="63" spans="1:8" x14ac:dyDescent="0.25">
      <c r="A63" s="216"/>
      <c r="B63" s="216"/>
      <c r="C63" s="216"/>
      <c r="D63" s="216"/>
      <c r="E63" s="216"/>
      <c r="F63" s="216"/>
      <c r="G63" s="216"/>
      <c r="H63" s="216"/>
    </row>
    <row r="64" spans="1:8" x14ac:dyDescent="0.25">
      <c r="A64" s="216"/>
      <c r="B64" s="216"/>
      <c r="C64" s="216"/>
      <c r="D64" s="216"/>
      <c r="E64" s="216"/>
      <c r="F64" s="216"/>
      <c r="G64" s="216"/>
      <c r="H64" s="216"/>
    </row>
    <row r="65" spans="1:8" x14ac:dyDescent="0.25">
      <c r="A65" s="216"/>
      <c r="B65" s="216"/>
      <c r="C65" s="216"/>
      <c r="D65" s="216"/>
      <c r="E65" s="216"/>
      <c r="F65" s="216"/>
      <c r="G65" s="216"/>
      <c r="H65" s="216"/>
    </row>
    <row r="66" spans="1:8" x14ac:dyDescent="0.25">
      <c r="A66" s="216"/>
      <c r="B66" s="216"/>
      <c r="C66" s="216"/>
      <c r="D66" s="216"/>
      <c r="E66" s="216"/>
      <c r="F66" s="216"/>
      <c r="G66" s="216"/>
      <c r="H66" s="216"/>
    </row>
    <row r="67" spans="1:8" x14ac:dyDescent="0.25">
      <c r="A67" s="216"/>
      <c r="B67" s="216"/>
      <c r="C67" s="216"/>
      <c r="D67" s="216"/>
      <c r="E67" s="216"/>
      <c r="F67" s="216"/>
      <c r="G67" s="216"/>
      <c r="H67" s="216"/>
    </row>
    <row r="68" spans="1:8" x14ac:dyDescent="0.25">
      <c r="A68" s="216"/>
      <c r="B68" s="216"/>
      <c r="C68" s="216"/>
      <c r="D68" s="216"/>
      <c r="E68" s="216"/>
      <c r="F68" s="216"/>
      <c r="G68" s="216"/>
      <c r="H68" s="216"/>
    </row>
    <row r="69" spans="1:8" x14ac:dyDescent="0.25">
      <c r="A69" s="216"/>
      <c r="B69" s="216"/>
      <c r="C69" s="216"/>
      <c r="D69" s="216"/>
      <c r="E69" s="216"/>
      <c r="F69" s="216"/>
      <c r="G69" s="216"/>
      <c r="H69" s="216"/>
    </row>
    <row r="70" spans="1:8" x14ac:dyDescent="0.25">
      <c r="A70" s="216"/>
      <c r="B70" s="216"/>
      <c r="C70" s="216"/>
      <c r="D70" s="216"/>
      <c r="E70" s="216"/>
      <c r="F70" s="216"/>
      <c r="G70" s="216"/>
      <c r="H70" s="216"/>
    </row>
    <row r="71" spans="1:8" x14ac:dyDescent="0.25">
      <c r="A71" s="216"/>
      <c r="B71" s="216"/>
      <c r="C71" s="216"/>
      <c r="D71" s="216"/>
      <c r="E71" s="216"/>
      <c r="F71" s="216"/>
      <c r="G71" s="216"/>
      <c r="H71" s="216"/>
    </row>
    <row r="72" spans="1:8" x14ac:dyDescent="0.25">
      <c r="A72" s="216"/>
      <c r="B72" s="216"/>
      <c r="C72" s="216"/>
      <c r="D72" s="216"/>
      <c r="E72" s="216"/>
      <c r="F72" s="216"/>
      <c r="G72" s="216"/>
      <c r="H72" s="216"/>
    </row>
    <row r="73" spans="1:8" x14ac:dyDescent="0.25">
      <c r="A73" s="216"/>
      <c r="B73" s="216"/>
      <c r="C73" s="216"/>
      <c r="D73" s="216"/>
      <c r="E73" s="216"/>
      <c r="F73" s="216"/>
      <c r="G73" s="216"/>
      <c r="H73" s="216"/>
    </row>
    <row r="74" spans="1:8" x14ac:dyDescent="0.25">
      <c r="A74" s="216"/>
      <c r="B74" s="216"/>
      <c r="C74" s="216"/>
      <c r="D74" s="216"/>
      <c r="E74" s="216"/>
      <c r="F74" s="216"/>
      <c r="G74" s="216"/>
      <c r="H74" s="216"/>
    </row>
    <row r="75" spans="1:8" x14ac:dyDescent="0.25">
      <c r="A75" s="216"/>
      <c r="B75" s="216"/>
      <c r="C75" s="216"/>
      <c r="D75" s="216"/>
      <c r="E75" s="216"/>
      <c r="F75" s="216"/>
      <c r="G75" s="216"/>
      <c r="H75" s="216"/>
    </row>
    <row r="76" spans="1:8" x14ac:dyDescent="0.25">
      <c r="A76" s="216"/>
      <c r="B76" s="216"/>
      <c r="C76" s="216"/>
      <c r="D76" s="216"/>
      <c r="E76" s="216"/>
      <c r="F76" s="216"/>
      <c r="G76" s="216"/>
      <c r="H76" s="216"/>
    </row>
    <row r="77" spans="1:8" x14ac:dyDescent="0.25">
      <c r="A77" s="216"/>
      <c r="B77" s="216"/>
      <c r="C77" s="216"/>
      <c r="D77" s="216"/>
      <c r="E77" s="216"/>
      <c r="F77" s="216"/>
      <c r="G77" s="216"/>
      <c r="H77" s="216"/>
    </row>
    <row r="78" spans="1:8" x14ac:dyDescent="0.25">
      <c r="A78" s="216"/>
      <c r="B78" s="216"/>
      <c r="C78" s="216"/>
      <c r="D78" s="216"/>
      <c r="E78" s="216"/>
      <c r="F78" s="216"/>
      <c r="G78" s="216"/>
      <c r="H78" s="216"/>
    </row>
    <row r="79" spans="1:8" x14ac:dyDescent="0.25">
      <c r="A79" s="216"/>
      <c r="B79" s="216"/>
      <c r="C79" s="216"/>
      <c r="D79" s="216"/>
      <c r="E79" s="216"/>
      <c r="F79" s="216"/>
      <c r="G79" s="216"/>
      <c r="H79" s="216"/>
    </row>
    <row r="80" spans="1:8" x14ac:dyDescent="0.25">
      <c r="A80" s="216"/>
      <c r="B80" s="216"/>
      <c r="C80" s="216"/>
      <c r="D80" s="216"/>
      <c r="E80" s="216"/>
      <c r="F80" s="216"/>
      <c r="G80" s="216"/>
      <c r="H80" s="216"/>
    </row>
    <row r="81" spans="1:8" x14ac:dyDescent="0.25">
      <c r="A81" s="216"/>
      <c r="B81" s="216"/>
      <c r="C81" s="216"/>
      <c r="D81" s="216"/>
      <c r="E81" s="216"/>
      <c r="F81" s="216"/>
      <c r="G81" s="216"/>
      <c r="H81" s="216"/>
    </row>
    <row r="82" spans="1:8" x14ac:dyDescent="0.25">
      <c r="A82" s="216"/>
      <c r="B82" s="216"/>
      <c r="C82" s="216"/>
      <c r="D82" s="216"/>
      <c r="E82" s="216"/>
      <c r="F82" s="216"/>
      <c r="G82" s="216"/>
      <c r="H82" s="216"/>
    </row>
    <row r="83" spans="1:8" x14ac:dyDescent="0.25">
      <c r="A83" s="216"/>
      <c r="B83" s="216"/>
      <c r="C83" s="216"/>
      <c r="D83" s="216"/>
      <c r="E83" s="216"/>
      <c r="F83" s="216"/>
      <c r="G83" s="216"/>
      <c r="H83" s="216"/>
    </row>
    <row r="84" spans="1:8" x14ac:dyDescent="0.25">
      <c r="A84" s="216"/>
      <c r="B84" s="216"/>
      <c r="C84" s="216"/>
      <c r="D84" s="216"/>
      <c r="E84" s="216"/>
      <c r="F84" s="216"/>
      <c r="G84" s="216"/>
      <c r="H84" s="216"/>
    </row>
    <row r="85" spans="1:8" x14ac:dyDescent="0.25">
      <c r="A85" s="216"/>
      <c r="B85" s="216"/>
      <c r="C85" s="216"/>
      <c r="D85" s="216"/>
      <c r="E85" s="216"/>
      <c r="F85" s="216"/>
      <c r="G85" s="216"/>
      <c r="H85" s="216"/>
    </row>
    <row r="86" spans="1:8" x14ac:dyDescent="0.25">
      <c r="A86" s="216"/>
      <c r="B86" s="216"/>
      <c r="C86" s="216"/>
      <c r="D86" s="216"/>
      <c r="E86" s="216"/>
      <c r="F86" s="216"/>
      <c r="G86" s="216"/>
      <c r="H86" s="216"/>
    </row>
    <row r="87" spans="1:8" x14ac:dyDescent="0.25">
      <c r="A87" s="216"/>
      <c r="B87" s="216"/>
      <c r="C87" s="216"/>
      <c r="D87" s="216"/>
      <c r="E87" s="216"/>
      <c r="F87" s="216"/>
      <c r="G87" s="216"/>
      <c r="H87" s="216"/>
    </row>
    <row r="88" spans="1:8" x14ac:dyDescent="0.25">
      <c r="A88" s="216"/>
      <c r="B88" s="216"/>
      <c r="C88" s="216"/>
      <c r="D88" s="216"/>
      <c r="E88" s="216"/>
      <c r="F88" s="216"/>
      <c r="G88" s="216"/>
      <c r="H88" s="216"/>
    </row>
    <row r="89" spans="1:8" x14ac:dyDescent="0.25">
      <c r="A89" s="216"/>
      <c r="B89" s="216"/>
      <c r="C89" s="216"/>
      <c r="D89" s="216"/>
      <c r="E89" s="216"/>
      <c r="F89" s="216"/>
      <c r="G89" s="216"/>
      <c r="H89" s="216"/>
    </row>
    <row r="90" spans="1:8" x14ac:dyDescent="0.25">
      <c r="A90" s="216"/>
      <c r="B90" s="216"/>
      <c r="C90" s="216"/>
      <c r="D90" s="216"/>
      <c r="E90" s="216"/>
      <c r="F90" s="216"/>
      <c r="G90" s="216"/>
      <c r="H90" s="216"/>
    </row>
    <row r="91" spans="1:8" x14ac:dyDescent="0.25">
      <c r="A91" s="216"/>
      <c r="B91" s="216"/>
      <c r="C91" s="216"/>
      <c r="D91" s="216"/>
      <c r="E91" s="216"/>
      <c r="F91" s="216"/>
      <c r="G91" s="216"/>
      <c r="H91" s="216"/>
    </row>
    <row r="92" spans="1:8" x14ac:dyDescent="0.25">
      <c r="A92" s="216"/>
      <c r="B92" s="216"/>
      <c r="C92" s="216"/>
      <c r="D92" s="216"/>
      <c r="E92" s="216"/>
      <c r="F92" s="216"/>
      <c r="G92" s="216"/>
      <c r="H92" s="216"/>
    </row>
    <row r="93" spans="1:8" x14ac:dyDescent="0.25">
      <c r="A93" s="216"/>
      <c r="B93" s="216"/>
      <c r="C93" s="216"/>
      <c r="D93" s="216"/>
      <c r="E93" s="216"/>
      <c r="F93" s="216"/>
      <c r="G93" s="216"/>
      <c r="H93" s="216"/>
    </row>
    <row r="94" spans="1:8" x14ac:dyDescent="0.25">
      <c r="A94" s="216"/>
      <c r="B94" s="216"/>
      <c r="C94" s="216"/>
      <c r="D94" s="216"/>
      <c r="E94" s="216"/>
      <c r="F94" s="216"/>
      <c r="G94" s="216"/>
      <c r="H94" s="216"/>
    </row>
    <row r="95" spans="1:8" x14ac:dyDescent="0.25">
      <c r="A95" s="216"/>
      <c r="B95" s="216"/>
      <c r="C95" s="216"/>
      <c r="D95" s="216"/>
      <c r="E95" s="216"/>
      <c r="F95" s="216"/>
      <c r="G95" s="216"/>
      <c r="H95" s="216"/>
    </row>
    <row r="96" spans="1:8" x14ac:dyDescent="0.25">
      <c r="A96" s="216"/>
      <c r="B96" s="216"/>
      <c r="C96" s="216"/>
      <c r="D96" s="216"/>
      <c r="E96" s="216"/>
      <c r="F96" s="216"/>
      <c r="G96" s="216"/>
      <c r="H96" s="216"/>
    </row>
  </sheetData>
  <mergeCells count="11">
    <mergeCell ref="I2:J2"/>
    <mergeCell ref="K2:L2"/>
    <mergeCell ref="M2:N2"/>
    <mergeCell ref="O2:O3"/>
    <mergeCell ref="A1:O1"/>
    <mergeCell ref="A2:A3"/>
    <mergeCell ref="B2:B3"/>
    <mergeCell ref="C2:C3"/>
    <mergeCell ref="D2:D3"/>
    <mergeCell ref="E2:F2"/>
    <mergeCell ref="G2:H2"/>
  </mergeCells>
  <pageMargins left="0.51181102362204722" right="0.31496062992125984" top="0.51181102362204722" bottom="0.51181102362204722" header="0.31496062992125984" footer="0.31496062992125984"/>
  <pageSetup paperSize="9" scale="57" firstPageNumber="6" fitToHeight="0" orientation="portrait" useFirstPageNumber="1" r:id="rId1"/>
  <headerFooter>
    <oddHeader>&amp;LCDCL&amp;RALDTP</oddHeader>
    <oddFooter>&amp;LHCPDPM&amp;RPage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topLeftCell="A7" zoomScale="80" zoomScaleNormal="80" workbookViewId="0">
      <selection activeCell="A34" sqref="A34"/>
    </sheetView>
  </sheetViews>
  <sheetFormatPr defaultRowHeight="15" x14ac:dyDescent="0.25"/>
  <cols>
    <col min="1" max="1" width="5.85546875" customWidth="1"/>
    <col min="2" max="2" width="8" customWidth="1"/>
    <col min="3" max="3" width="73" customWidth="1"/>
    <col min="4" max="4" width="11.5703125" customWidth="1"/>
    <col min="5" max="5" width="11.7109375" customWidth="1"/>
    <col min="6" max="6" width="17.85546875" customWidth="1"/>
    <col min="7" max="7" width="41.7109375" customWidth="1"/>
    <col min="8" max="8" width="42.5703125" customWidth="1"/>
    <col min="9" max="10" width="19.140625" customWidth="1"/>
    <col min="12" max="12" width="13.28515625" bestFit="1" customWidth="1"/>
    <col min="13" max="13" width="13.140625" customWidth="1"/>
  </cols>
  <sheetData>
    <row r="1" spans="1:13" ht="30" customHeight="1" x14ac:dyDescent="0.25">
      <c r="A1" s="559" t="s">
        <v>526</v>
      </c>
      <c r="B1" s="559"/>
      <c r="C1" s="559"/>
      <c r="D1" s="559"/>
      <c r="E1" s="559"/>
      <c r="F1" s="559"/>
      <c r="G1" s="559"/>
      <c r="H1" s="559"/>
      <c r="I1" s="352"/>
      <c r="J1" s="352"/>
    </row>
    <row r="2" spans="1:13" ht="30" customHeight="1" thickBot="1" x14ac:dyDescent="0.3">
      <c r="A2" s="559" t="s">
        <v>413</v>
      </c>
      <c r="B2" s="560"/>
      <c r="C2" s="561"/>
      <c r="D2" s="561"/>
      <c r="E2" s="561"/>
      <c r="F2" s="561"/>
      <c r="G2" s="561"/>
      <c r="H2" s="562"/>
      <c r="I2" s="352"/>
      <c r="J2" s="352"/>
    </row>
    <row r="3" spans="1:13" ht="40.5" customHeight="1" x14ac:dyDescent="0.25">
      <c r="A3" s="563" t="s">
        <v>274</v>
      </c>
      <c r="B3" s="572" t="s">
        <v>684</v>
      </c>
      <c r="C3" s="566" t="s">
        <v>29</v>
      </c>
      <c r="D3" s="568" t="s">
        <v>1</v>
      </c>
      <c r="E3" s="570" t="s">
        <v>685</v>
      </c>
      <c r="F3" s="565" t="s">
        <v>686</v>
      </c>
      <c r="G3" s="565"/>
      <c r="H3" s="574" t="s">
        <v>275</v>
      </c>
      <c r="I3" s="311"/>
      <c r="J3" s="311"/>
    </row>
    <row r="4" spans="1:13" s="5" customFormat="1" ht="27" customHeight="1" x14ac:dyDescent="0.25">
      <c r="A4" s="564"/>
      <c r="B4" s="573"/>
      <c r="C4" s="567"/>
      <c r="D4" s="569"/>
      <c r="E4" s="571"/>
      <c r="F4" s="360" t="s">
        <v>687</v>
      </c>
      <c r="G4" s="360" t="s">
        <v>688</v>
      </c>
      <c r="H4" s="575"/>
      <c r="I4" s="274"/>
      <c r="J4" s="274"/>
    </row>
    <row r="5" spans="1:13" ht="24.75" customHeight="1" thickBot="1" x14ac:dyDescent="0.3">
      <c r="A5" s="400"/>
      <c r="B5" s="401"/>
      <c r="C5" s="402" t="s">
        <v>689</v>
      </c>
      <c r="D5" s="401"/>
      <c r="E5" s="403"/>
      <c r="F5" s="403"/>
      <c r="G5" s="404"/>
      <c r="H5" s="405"/>
      <c r="I5" s="333"/>
      <c r="J5" s="314"/>
      <c r="K5" s="208"/>
      <c r="L5" s="293"/>
      <c r="M5" s="293"/>
    </row>
    <row r="6" spans="1:13" ht="123" customHeight="1" x14ac:dyDescent="0.25">
      <c r="A6" s="388">
        <v>101</v>
      </c>
      <c r="B6" s="389" t="s">
        <v>721</v>
      </c>
      <c r="C6" s="390" t="s">
        <v>610</v>
      </c>
      <c r="D6" s="389" t="s">
        <v>260</v>
      </c>
      <c r="E6" s="391">
        <v>180</v>
      </c>
      <c r="F6" s="391"/>
      <c r="G6" s="391"/>
      <c r="H6" s="392"/>
      <c r="I6" s="333"/>
      <c r="J6" s="314"/>
      <c r="K6" s="208"/>
      <c r="L6" s="293"/>
      <c r="M6" s="293"/>
    </row>
    <row r="7" spans="1:13" ht="84.75" customHeight="1" x14ac:dyDescent="0.25">
      <c r="A7" s="393">
        <v>102</v>
      </c>
      <c r="B7" s="295" t="s">
        <v>722</v>
      </c>
      <c r="C7" s="296" t="s">
        <v>755</v>
      </c>
      <c r="D7" s="295" t="s">
        <v>549</v>
      </c>
      <c r="E7" s="297">
        <v>5</v>
      </c>
      <c r="F7" s="297"/>
      <c r="G7" s="297"/>
      <c r="H7" s="394"/>
      <c r="I7" s="333"/>
      <c r="J7" s="314"/>
      <c r="K7" s="208"/>
      <c r="L7" s="208"/>
    </row>
    <row r="8" spans="1:13" ht="15.75" customHeight="1" x14ac:dyDescent="0.25">
      <c r="A8" s="393"/>
      <c r="B8" s="295"/>
      <c r="C8" s="296"/>
      <c r="D8" s="295"/>
      <c r="E8" s="297"/>
      <c r="F8" s="297"/>
      <c r="G8" s="297"/>
      <c r="H8" s="394"/>
      <c r="I8" s="333"/>
      <c r="J8" s="314"/>
      <c r="K8" s="208"/>
    </row>
    <row r="9" spans="1:13" ht="27" customHeight="1" x14ac:dyDescent="0.25">
      <c r="A9" s="395"/>
      <c r="B9" s="316"/>
      <c r="C9" s="315" t="s">
        <v>576</v>
      </c>
      <c r="D9" s="316"/>
      <c r="E9" s="317"/>
      <c r="F9" s="317"/>
      <c r="G9" s="317"/>
      <c r="H9" s="396"/>
      <c r="I9" s="333"/>
      <c r="J9" s="333"/>
      <c r="K9" s="208"/>
    </row>
    <row r="10" spans="1:13" ht="62.25" customHeight="1" x14ac:dyDescent="0.25">
      <c r="A10" s="305">
        <f>A7+1</f>
        <v>103</v>
      </c>
      <c r="B10" s="324" t="s">
        <v>723</v>
      </c>
      <c r="C10" s="296" t="s">
        <v>654</v>
      </c>
      <c r="D10" s="295" t="s">
        <v>570</v>
      </c>
      <c r="E10" s="22">
        <v>1</v>
      </c>
      <c r="F10" s="22"/>
      <c r="G10" s="297"/>
      <c r="H10" s="397"/>
      <c r="I10" s="355"/>
      <c r="J10" s="355"/>
      <c r="K10" s="208"/>
    </row>
    <row r="11" spans="1:13" ht="66.75" customHeight="1" x14ac:dyDescent="0.25">
      <c r="A11" s="305">
        <f>A10+1</f>
        <v>104</v>
      </c>
      <c r="B11" s="324" t="s">
        <v>724</v>
      </c>
      <c r="C11" s="296" t="s">
        <v>655</v>
      </c>
      <c r="D11" s="295" t="s">
        <v>570</v>
      </c>
      <c r="E11" s="22">
        <v>1</v>
      </c>
      <c r="F11" s="244"/>
      <c r="G11" s="297"/>
      <c r="H11" s="398"/>
      <c r="I11" s="356"/>
      <c r="J11" s="356"/>
      <c r="K11" s="208"/>
    </row>
    <row r="12" spans="1:13" ht="58.5" customHeight="1" x14ac:dyDescent="0.25">
      <c r="A12" s="305">
        <f>A11+1</f>
        <v>105</v>
      </c>
      <c r="B12" s="324" t="s">
        <v>725</v>
      </c>
      <c r="C12" s="296" t="s">
        <v>656</v>
      </c>
      <c r="D12" s="295" t="s">
        <v>570</v>
      </c>
      <c r="E12" s="22">
        <v>1</v>
      </c>
      <c r="F12" s="244"/>
      <c r="G12" s="297"/>
      <c r="H12" s="398"/>
      <c r="I12" s="356"/>
      <c r="J12" s="356"/>
      <c r="K12" s="208"/>
    </row>
    <row r="13" spans="1:13" ht="15.75" customHeight="1" x14ac:dyDescent="0.25">
      <c r="A13" s="305"/>
      <c r="B13" s="32"/>
      <c r="C13" s="296"/>
      <c r="D13" s="295"/>
      <c r="E13" s="22"/>
      <c r="F13" s="244"/>
      <c r="G13" s="297"/>
      <c r="H13" s="398"/>
      <c r="I13" s="356"/>
      <c r="J13" s="356"/>
      <c r="K13" s="208"/>
    </row>
    <row r="14" spans="1:13" ht="30" customHeight="1" x14ac:dyDescent="0.25">
      <c r="A14" s="395"/>
      <c r="B14" s="316"/>
      <c r="C14" s="318" t="s">
        <v>572</v>
      </c>
      <c r="D14" s="316"/>
      <c r="E14" s="317"/>
      <c r="F14" s="317"/>
      <c r="G14" s="317"/>
      <c r="H14" s="396"/>
      <c r="I14" s="333"/>
      <c r="J14" s="333"/>
      <c r="K14" s="208"/>
    </row>
    <row r="15" spans="1:13" ht="69" customHeight="1" x14ac:dyDescent="0.25">
      <c r="A15" s="393">
        <f>A12+1</f>
        <v>106</v>
      </c>
      <c r="B15" s="319" t="s">
        <v>726</v>
      </c>
      <c r="C15" s="296" t="s">
        <v>597</v>
      </c>
      <c r="D15" s="295" t="s">
        <v>570</v>
      </c>
      <c r="E15" s="297">
        <v>1</v>
      </c>
      <c r="F15" s="320"/>
      <c r="G15" s="297"/>
      <c r="H15" s="394"/>
      <c r="I15" s="333"/>
      <c r="J15" s="314"/>
      <c r="K15" s="208"/>
      <c r="L15" s="208"/>
    </row>
    <row r="16" spans="1:13" ht="52.5" customHeight="1" x14ac:dyDescent="0.25">
      <c r="A16" s="393">
        <f>A15+1</f>
        <v>107</v>
      </c>
      <c r="B16" s="319" t="s">
        <v>730</v>
      </c>
      <c r="C16" s="296" t="s">
        <v>571</v>
      </c>
      <c r="D16" s="295" t="s">
        <v>549</v>
      </c>
      <c r="E16" s="297">
        <v>30</v>
      </c>
      <c r="F16" s="320"/>
      <c r="G16" s="297"/>
      <c r="H16" s="394"/>
      <c r="I16" s="333"/>
      <c r="J16" s="314"/>
      <c r="K16" s="208"/>
      <c r="L16" s="208"/>
    </row>
    <row r="17" spans="1:13" ht="57.75" customHeight="1" x14ac:dyDescent="0.25">
      <c r="A17" s="393">
        <f>A16+1</f>
        <v>108</v>
      </c>
      <c r="B17" s="295" t="s">
        <v>727</v>
      </c>
      <c r="C17" s="296" t="s">
        <v>599</v>
      </c>
      <c r="D17" s="295" t="s">
        <v>570</v>
      </c>
      <c r="E17" s="297">
        <v>1</v>
      </c>
      <c r="F17" s="321"/>
      <c r="G17" s="297"/>
      <c r="H17" s="394"/>
      <c r="I17" s="333"/>
      <c r="J17" s="314"/>
      <c r="K17" s="208"/>
      <c r="L17" s="208"/>
      <c r="M17" s="208"/>
    </row>
    <row r="18" spans="1:13" ht="63" customHeight="1" x14ac:dyDescent="0.25">
      <c r="A18" s="393">
        <f>A17+1</f>
        <v>109</v>
      </c>
      <c r="B18" s="295" t="s">
        <v>731</v>
      </c>
      <c r="C18" s="296" t="s">
        <v>569</v>
      </c>
      <c r="D18" s="295" t="s">
        <v>549</v>
      </c>
      <c r="E18" s="297">
        <v>30</v>
      </c>
      <c r="F18" s="320"/>
      <c r="G18" s="297"/>
      <c r="H18" s="394"/>
      <c r="I18" s="333"/>
      <c r="J18" s="314"/>
      <c r="K18" s="208"/>
      <c r="L18" s="208"/>
      <c r="M18" s="208"/>
    </row>
    <row r="19" spans="1:13" ht="15" customHeight="1" x14ac:dyDescent="0.25">
      <c r="A19" s="393"/>
      <c r="B19" s="295"/>
      <c r="C19" s="296"/>
      <c r="D19" s="295"/>
      <c r="E19" s="297"/>
      <c r="F19" s="320"/>
      <c r="G19" s="297"/>
      <c r="H19" s="394"/>
      <c r="I19" s="333"/>
      <c r="J19" s="314"/>
      <c r="K19" s="208"/>
    </row>
    <row r="20" spans="1:13" ht="23.25" customHeight="1" x14ac:dyDescent="0.25">
      <c r="A20" s="395"/>
      <c r="B20" s="316"/>
      <c r="C20" s="318" t="s">
        <v>573</v>
      </c>
      <c r="D20" s="316"/>
      <c r="E20" s="317"/>
      <c r="F20" s="317"/>
      <c r="G20" s="317"/>
      <c r="H20" s="396"/>
      <c r="I20" s="333"/>
      <c r="J20" s="333"/>
      <c r="K20" s="208"/>
    </row>
    <row r="21" spans="1:13" ht="52.5" customHeight="1" x14ac:dyDescent="0.25">
      <c r="A21" s="393">
        <f>A18+1</f>
        <v>110</v>
      </c>
      <c r="B21" s="322" t="s">
        <v>728</v>
      </c>
      <c r="C21" s="323" t="s">
        <v>615</v>
      </c>
      <c r="D21" s="324" t="s">
        <v>580</v>
      </c>
      <c r="E21" s="320">
        <v>20</v>
      </c>
      <c r="F21" s="320"/>
      <c r="G21" s="297"/>
      <c r="H21" s="394"/>
      <c r="I21" s="333"/>
      <c r="J21" s="314"/>
      <c r="K21" s="208"/>
      <c r="L21" s="208"/>
      <c r="M21" s="208"/>
    </row>
    <row r="22" spans="1:13" ht="49.5" customHeight="1" x14ac:dyDescent="0.25">
      <c r="A22" s="393">
        <f>A21+1</f>
        <v>111</v>
      </c>
      <c r="B22" s="295" t="s">
        <v>729</v>
      </c>
      <c r="C22" s="323" t="s">
        <v>600</v>
      </c>
      <c r="D22" s="295" t="s">
        <v>570</v>
      </c>
      <c r="E22" s="297">
        <v>1</v>
      </c>
      <c r="F22" s="320"/>
      <c r="G22" s="297"/>
      <c r="H22" s="394"/>
      <c r="I22" s="333"/>
      <c r="J22" s="314"/>
      <c r="K22" s="208"/>
      <c r="L22" s="208"/>
      <c r="M22" s="208"/>
    </row>
    <row r="23" spans="1:13" ht="53.25" customHeight="1" x14ac:dyDescent="0.25">
      <c r="A23" s="393">
        <f>A22+1</f>
        <v>112</v>
      </c>
      <c r="B23" s="322">
        <v>1.1000000000000001</v>
      </c>
      <c r="C23" s="323" t="s">
        <v>574</v>
      </c>
      <c r="D23" s="295" t="s">
        <v>549</v>
      </c>
      <c r="E23" s="297">
        <v>30</v>
      </c>
      <c r="F23" s="320"/>
      <c r="G23" s="297"/>
      <c r="H23" s="406"/>
      <c r="I23" s="333"/>
      <c r="J23" s="314"/>
      <c r="K23" s="208"/>
      <c r="L23" s="208"/>
      <c r="M23" s="208"/>
    </row>
    <row r="24" spans="1:13" ht="87.75" customHeight="1" x14ac:dyDescent="0.25">
      <c r="A24" s="393">
        <f>A23+1</f>
        <v>113</v>
      </c>
      <c r="B24" s="295">
        <v>1.1100000000000001</v>
      </c>
      <c r="C24" s="323" t="s">
        <v>611</v>
      </c>
      <c r="D24" s="295" t="s">
        <v>549</v>
      </c>
      <c r="E24" s="297">
        <v>30</v>
      </c>
      <c r="F24" s="320"/>
      <c r="G24" s="297"/>
      <c r="H24" s="399"/>
      <c r="I24" s="333"/>
      <c r="J24" s="314"/>
      <c r="K24" s="208"/>
      <c r="L24" s="208"/>
      <c r="M24" s="208"/>
    </row>
    <row r="25" spans="1:13" ht="39.75" customHeight="1" thickBot="1" x14ac:dyDescent="0.3">
      <c r="A25" s="487">
        <f>A24+1</f>
        <v>114</v>
      </c>
      <c r="B25" s="488">
        <v>1.1200000000000001</v>
      </c>
      <c r="C25" s="489" t="s">
        <v>575</v>
      </c>
      <c r="D25" s="488" t="s">
        <v>570</v>
      </c>
      <c r="E25" s="490">
        <v>1</v>
      </c>
      <c r="F25" s="491"/>
      <c r="G25" s="492"/>
      <c r="H25" s="493"/>
      <c r="I25" s="333"/>
      <c r="J25" s="314"/>
      <c r="K25" s="208"/>
      <c r="L25" s="208"/>
      <c r="M25" s="208"/>
    </row>
    <row r="26" spans="1:13" ht="27.75" customHeight="1" x14ac:dyDescent="0.25">
      <c r="A26" s="494"/>
      <c r="B26" s="495"/>
      <c r="C26" s="576" t="s">
        <v>747</v>
      </c>
      <c r="D26" s="576"/>
      <c r="E26" s="576"/>
      <c r="F26" s="576"/>
      <c r="G26" s="576"/>
      <c r="H26" s="557"/>
      <c r="I26" s="333"/>
      <c r="J26" s="314"/>
      <c r="K26" s="208"/>
      <c r="L26" s="208"/>
      <c r="M26" s="208"/>
    </row>
    <row r="27" spans="1:13" ht="24" customHeight="1" thickBot="1" x14ac:dyDescent="0.3">
      <c r="A27" s="555" t="s">
        <v>748</v>
      </c>
      <c r="B27" s="556"/>
      <c r="C27" s="556"/>
      <c r="D27" s="556"/>
      <c r="E27" s="556"/>
      <c r="F27" s="556"/>
      <c r="G27" s="556"/>
      <c r="H27" s="558"/>
      <c r="I27" s="357"/>
      <c r="J27" s="357"/>
    </row>
    <row r="28" spans="1:13" x14ac:dyDescent="0.25">
      <c r="B28" s="309"/>
      <c r="C28" s="309"/>
      <c r="H28" s="309"/>
      <c r="I28" s="387"/>
      <c r="J28" s="309"/>
    </row>
    <row r="29" spans="1:13" x14ac:dyDescent="0.25">
      <c r="B29" s="309"/>
      <c r="C29" s="309"/>
      <c r="H29" s="309"/>
      <c r="I29" s="387"/>
      <c r="J29" s="309"/>
    </row>
    <row r="30" spans="1:13" x14ac:dyDescent="0.25">
      <c r="B30" s="309"/>
      <c r="C30" s="309"/>
      <c r="G30" s="208"/>
      <c r="H30" s="309"/>
      <c r="I30" s="387"/>
      <c r="J30" s="309"/>
    </row>
    <row r="31" spans="1:13" x14ac:dyDescent="0.25">
      <c r="B31" s="309"/>
      <c r="C31" s="309"/>
      <c r="H31" s="309"/>
      <c r="I31" s="387"/>
      <c r="J31" s="309"/>
    </row>
    <row r="32" spans="1:13" x14ac:dyDescent="0.25">
      <c r="B32" s="309"/>
      <c r="C32" s="309"/>
      <c r="H32" s="309"/>
      <c r="I32" s="387"/>
      <c r="J32" s="309"/>
    </row>
    <row r="33" spans="2:10" x14ac:dyDescent="0.25">
      <c r="B33" s="309"/>
      <c r="C33" s="309"/>
      <c r="H33" s="309"/>
      <c r="I33" s="387"/>
      <c r="J33" s="309"/>
    </row>
    <row r="34" spans="2:10" x14ac:dyDescent="0.25">
      <c r="B34" s="309"/>
      <c r="C34" s="309"/>
      <c r="H34" s="309"/>
      <c r="I34" s="387"/>
      <c r="J34" s="309"/>
    </row>
    <row r="35" spans="2:10" x14ac:dyDescent="0.25">
      <c r="B35" s="309"/>
      <c r="C35" s="309"/>
      <c r="H35" s="309"/>
      <c r="I35" s="387"/>
      <c r="J35" s="309"/>
    </row>
    <row r="36" spans="2:10" x14ac:dyDescent="0.25">
      <c r="B36" s="309"/>
      <c r="C36" s="309"/>
      <c r="H36" s="309"/>
      <c r="I36" s="387"/>
      <c r="J36" s="309"/>
    </row>
    <row r="37" spans="2:10" x14ac:dyDescent="0.25">
      <c r="B37" s="309"/>
      <c r="C37" s="309"/>
      <c r="H37" s="309"/>
      <c r="I37" s="387"/>
      <c r="J37" s="309"/>
    </row>
    <row r="38" spans="2:10" x14ac:dyDescent="0.25">
      <c r="B38" s="309"/>
      <c r="C38" s="309"/>
      <c r="H38" s="309"/>
      <c r="I38" s="309"/>
      <c r="J38" s="309"/>
    </row>
    <row r="39" spans="2:10" x14ac:dyDescent="0.25">
      <c r="B39" s="309"/>
      <c r="C39" s="309"/>
      <c r="H39" s="309"/>
      <c r="I39" s="309"/>
      <c r="J39" s="309"/>
    </row>
    <row r="40" spans="2:10" x14ac:dyDescent="0.25">
      <c r="B40" s="309"/>
      <c r="C40" s="309"/>
      <c r="H40" s="309"/>
      <c r="I40" s="309"/>
      <c r="J40" s="309"/>
    </row>
    <row r="41" spans="2:10" x14ac:dyDescent="0.25">
      <c r="B41" s="309"/>
      <c r="C41" s="309"/>
      <c r="H41" s="309"/>
      <c r="I41" s="309"/>
      <c r="J41" s="309"/>
    </row>
    <row r="42" spans="2:10" x14ac:dyDescent="0.25">
      <c r="B42" s="309"/>
      <c r="C42" s="309"/>
      <c r="H42" s="309"/>
      <c r="I42" s="309"/>
      <c r="J42" s="309"/>
    </row>
    <row r="43" spans="2:10" x14ac:dyDescent="0.25">
      <c r="B43" s="309"/>
      <c r="C43" s="309"/>
      <c r="H43" s="309"/>
      <c r="I43" s="309"/>
      <c r="J43" s="309"/>
    </row>
    <row r="44" spans="2:10" x14ac:dyDescent="0.25">
      <c r="B44" s="309"/>
      <c r="C44" s="309"/>
      <c r="H44" s="309"/>
      <c r="I44" s="309"/>
      <c r="J44" s="309"/>
    </row>
    <row r="45" spans="2:10" x14ac:dyDescent="0.25">
      <c r="B45" s="309"/>
      <c r="C45" s="309"/>
      <c r="H45" s="309"/>
      <c r="I45" s="309"/>
      <c r="J45" s="309"/>
    </row>
    <row r="46" spans="2:10" x14ac:dyDescent="0.25">
      <c r="B46" s="309"/>
      <c r="C46" s="309"/>
      <c r="H46" s="309"/>
      <c r="I46" s="309"/>
      <c r="J46" s="309"/>
    </row>
    <row r="47" spans="2:10" x14ac:dyDescent="0.25">
      <c r="B47" s="309"/>
      <c r="C47" s="309"/>
      <c r="H47" s="309"/>
      <c r="I47" s="309"/>
      <c r="J47" s="309"/>
    </row>
    <row r="48" spans="2:10" x14ac:dyDescent="0.25">
      <c r="B48" s="309"/>
      <c r="C48" s="309"/>
      <c r="H48" s="309"/>
      <c r="I48" s="309"/>
      <c r="J48" s="309"/>
    </row>
    <row r="49" spans="2:10" x14ac:dyDescent="0.25">
      <c r="B49" s="309"/>
      <c r="C49" s="309"/>
      <c r="H49" s="309"/>
      <c r="I49" s="309"/>
      <c r="J49" s="309"/>
    </row>
    <row r="50" spans="2:10" x14ac:dyDescent="0.25">
      <c r="B50" s="309"/>
      <c r="C50" s="309"/>
      <c r="H50" s="309"/>
      <c r="I50" s="309"/>
      <c r="J50" s="309"/>
    </row>
    <row r="51" spans="2:10" x14ac:dyDescent="0.25">
      <c r="B51" s="309"/>
      <c r="C51" s="309"/>
      <c r="H51" s="309"/>
      <c r="I51" s="309"/>
      <c r="J51" s="309"/>
    </row>
    <row r="52" spans="2:10" x14ac:dyDescent="0.25">
      <c r="B52" s="309"/>
      <c r="C52" s="309"/>
      <c r="H52" s="309"/>
      <c r="I52" s="309"/>
      <c r="J52" s="309"/>
    </row>
    <row r="53" spans="2:10" x14ac:dyDescent="0.25">
      <c r="B53" s="309"/>
      <c r="C53" s="309"/>
      <c r="H53" s="309"/>
      <c r="I53" s="309"/>
      <c r="J53" s="309"/>
    </row>
    <row r="54" spans="2:10" x14ac:dyDescent="0.25">
      <c r="B54" s="309"/>
      <c r="C54" s="309"/>
      <c r="H54" s="309"/>
      <c r="I54" s="309"/>
      <c r="J54" s="309"/>
    </row>
    <row r="55" spans="2:10" x14ac:dyDescent="0.25">
      <c r="B55" s="309"/>
      <c r="C55" s="309"/>
      <c r="H55" s="309"/>
      <c r="I55" s="309"/>
      <c r="J55" s="309"/>
    </row>
    <row r="56" spans="2:10" x14ac:dyDescent="0.25">
      <c r="H56" s="309"/>
      <c r="I56" s="309"/>
      <c r="J56" s="309"/>
    </row>
    <row r="57" spans="2:10" x14ac:dyDescent="0.25">
      <c r="H57" s="309"/>
      <c r="I57" s="309"/>
      <c r="J57" s="309"/>
    </row>
    <row r="58" spans="2:10" x14ac:dyDescent="0.25">
      <c r="H58" s="309"/>
      <c r="I58" s="309"/>
      <c r="J58" s="309"/>
    </row>
    <row r="59" spans="2:10" x14ac:dyDescent="0.25">
      <c r="H59" s="309"/>
      <c r="I59" s="309"/>
      <c r="J59" s="309"/>
    </row>
    <row r="60" spans="2:10" x14ac:dyDescent="0.25">
      <c r="H60" s="309"/>
      <c r="I60" s="309"/>
      <c r="J60" s="309"/>
    </row>
    <row r="61" spans="2:10" x14ac:dyDescent="0.25">
      <c r="H61" s="309"/>
      <c r="I61" s="309"/>
      <c r="J61" s="309"/>
    </row>
    <row r="62" spans="2:10" x14ac:dyDescent="0.25">
      <c r="H62" s="309"/>
      <c r="I62" s="309"/>
      <c r="J62" s="309"/>
    </row>
    <row r="63" spans="2:10" x14ac:dyDescent="0.25">
      <c r="H63" s="309"/>
      <c r="I63" s="309"/>
      <c r="J63" s="309"/>
    </row>
    <row r="64" spans="2:10" x14ac:dyDescent="0.25">
      <c r="H64" s="309"/>
      <c r="I64" s="309"/>
      <c r="J64" s="309"/>
    </row>
    <row r="65" spans="8:10" x14ac:dyDescent="0.25">
      <c r="H65" s="309"/>
      <c r="I65" s="309"/>
      <c r="J65" s="309"/>
    </row>
    <row r="66" spans="8:10" x14ac:dyDescent="0.25">
      <c r="H66" s="309"/>
      <c r="I66" s="309"/>
      <c r="J66" s="309"/>
    </row>
    <row r="67" spans="8:10" x14ac:dyDescent="0.25">
      <c r="H67" s="309"/>
      <c r="I67" s="309"/>
      <c r="J67" s="309"/>
    </row>
    <row r="68" spans="8:10" x14ac:dyDescent="0.25">
      <c r="H68" s="309"/>
      <c r="I68" s="309"/>
      <c r="J68" s="309"/>
    </row>
    <row r="69" spans="8:10" x14ac:dyDescent="0.25">
      <c r="H69" s="309"/>
      <c r="I69" s="309"/>
      <c r="J69" s="309"/>
    </row>
    <row r="70" spans="8:10" x14ac:dyDescent="0.25">
      <c r="H70" s="309"/>
      <c r="I70" s="309"/>
      <c r="J70" s="309"/>
    </row>
    <row r="71" spans="8:10" x14ac:dyDescent="0.25">
      <c r="H71" s="309"/>
      <c r="I71" s="309"/>
      <c r="J71" s="309"/>
    </row>
    <row r="72" spans="8:10" x14ac:dyDescent="0.25">
      <c r="H72" s="309"/>
      <c r="I72" s="309"/>
      <c r="J72" s="309"/>
    </row>
    <row r="73" spans="8:10" x14ac:dyDescent="0.25">
      <c r="H73" s="309"/>
      <c r="I73" s="309"/>
      <c r="J73" s="309"/>
    </row>
    <row r="74" spans="8:10" x14ac:dyDescent="0.25">
      <c r="H74" s="309"/>
      <c r="I74" s="309"/>
      <c r="J74" s="309"/>
    </row>
    <row r="75" spans="8:10" x14ac:dyDescent="0.25">
      <c r="H75" s="309"/>
      <c r="I75" s="309"/>
      <c r="J75" s="309"/>
    </row>
    <row r="76" spans="8:10" x14ac:dyDescent="0.25">
      <c r="H76" s="309"/>
      <c r="I76" s="309"/>
      <c r="J76" s="309"/>
    </row>
    <row r="77" spans="8:10" x14ac:dyDescent="0.25">
      <c r="H77" s="309"/>
      <c r="I77" s="309"/>
      <c r="J77" s="309"/>
    </row>
    <row r="78" spans="8:10" x14ac:dyDescent="0.25">
      <c r="H78" s="309"/>
      <c r="I78" s="309"/>
      <c r="J78" s="309"/>
    </row>
    <row r="79" spans="8:10" x14ac:dyDescent="0.25">
      <c r="H79" s="309"/>
      <c r="I79" s="309"/>
      <c r="J79" s="309"/>
    </row>
    <row r="80" spans="8:10" x14ac:dyDescent="0.25">
      <c r="H80" s="309"/>
      <c r="I80" s="309"/>
      <c r="J80" s="309"/>
    </row>
    <row r="81" spans="8:10" x14ac:dyDescent="0.25">
      <c r="H81" s="309"/>
      <c r="I81" s="309"/>
      <c r="J81" s="309"/>
    </row>
    <row r="82" spans="8:10" x14ac:dyDescent="0.25">
      <c r="H82" s="309"/>
      <c r="I82" s="309"/>
      <c r="J82" s="309"/>
    </row>
    <row r="83" spans="8:10" x14ac:dyDescent="0.25">
      <c r="H83" s="309"/>
      <c r="I83" s="309"/>
      <c r="J83" s="309"/>
    </row>
    <row r="84" spans="8:10" x14ac:dyDescent="0.25">
      <c r="H84" s="309"/>
      <c r="I84" s="309"/>
      <c r="J84" s="309"/>
    </row>
    <row r="85" spans="8:10" x14ac:dyDescent="0.25">
      <c r="H85" s="309"/>
      <c r="I85" s="309"/>
      <c r="J85" s="309"/>
    </row>
    <row r="86" spans="8:10" x14ac:dyDescent="0.25">
      <c r="H86" s="309"/>
      <c r="I86" s="309"/>
      <c r="J86" s="309"/>
    </row>
    <row r="87" spans="8:10" x14ac:dyDescent="0.25">
      <c r="H87" s="309"/>
      <c r="I87" s="309"/>
      <c r="J87" s="309"/>
    </row>
    <row r="88" spans="8:10" x14ac:dyDescent="0.25">
      <c r="H88" s="309"/>
      <c r="I88" s="309"/>
      <c r="J88" s="309"/>
    </row>
    <row r="89" spans="8:10" x14ac:dyDescent="0.25">
      <c r="H89" s="309"/>
      <c r="I89" s="309"/>
      <c r="J89" s="309"/>
    </row>
    <row r="90" spans="8:10" x14ac:dyDescent="0.25">
      <c r="H90" s="309"/>
      <c r="I90" s="309"/>
      <c r="J90" s="309"/>
    </row>
    <row r="91" spans="8:10" x14ac:dyDescent="0.25">
      <c r="H91" s="309"/>
      <c r="I91" s="309"/>
      <c r="J91" s="309"/>
    </row>
    <row r="92" spans="8:10" x14ac:dyDescent="0.25">
      <c r="H92" s="309"/>
      <c r="I92" s="309"/>
      <c r="J92" s="309"/>
    </row>
    <row r="93" spans="8:10" x14ac:dyDescent="0.25">
      <c r="H93" s="309"/>
      <c r="I93" s="309"/>
      <c r="J93" s="309"/>
    </row>
    <row r="94" spans="8:10" x14ac:dyDescent="0.25">
      <c r="H94" s="309"/>
      <c r="I94" s="309"/>
      <c r="J94" s="309"/>
    </row>
    <row r="95" spans="8:10" x14ac:dyDescent="0.25">
      <c r="H95" s="309"/>
      <c r="I95" s="309"/>
      <c r="J95" s="309"/>
    </row>
    <row r="96" spans="8:10" x14ac:dyDescent="0.25">
      <c r="H96" s="309"/>
      <c r="I96" s="309"/>
      <c r="J96" s="309"/>
    </row>
    <row r="97" spans="8:10" x14ac:dyDescent="0.25">
      <c r="H97" s="309"/>
      <c r="I97" s="309"/>
      <c r="J97" s="309"/>
    </row>
    <row r="98" spans="8:10" x14ac:dyDescent="0.25">
      <c r="H98" s="309"/>
      <c r="I98" s="309"/>
      <c r="J98" s="309"/>
    </row>
    <row r="99" spans="8:10" x14ac:dyDescent="0.25">
      <c r="H99" s="309"/>
      <c r="I99" s="309"/>
      <c r="J99" s="309"/>
    </row>
    <row r="100" spans="8:10" x14ac:dyDescent="0.25">
      <c r="H100" s="309"/>
      <c r="I100" s="309"/>
      <c r="J100" s="309"/>
    </row>
    <row r="101" spans="8:10" x14ac:dyDescent="0.25">
      <c r="H101" s="309"/>
      <c r="I101" s="309"/>
      <c r="J101" s="309"/>
    </row>
    <row r="102" spans="8:10" x14ac:dyDescent="0.25">
      <c r="H102" s="309"/>
      <c r="I102" s="309"/>
      <c r="J102" s="309"/>
    </row>
    <row r="103" spans="8:10" x14ac:dyDescent="0.25">
      <c r="H103" s="309"/>
      <c r="I103" s="309"/>
      <c r="J103" s="309"/>
    </row>
    <row r="104" spans="8:10" x14ac:dyDescent="0.25">
      <c r="H104" s="309"/>
      <c r="I104" s="309"/>
      <c r="J104" s="309"/>
    </row>
    <row r="105" spans="8:10" x14ac:dyDescent="0.25">
      <c r="H105" s="309"/>
      <c r="I105" s="309"/>
      <c r="J105" s="309"/>
    </row>
    <row r="106" spans="8:10" x14ac:dyDescent="0.25">
      <c r="H106" s="309"/>
      <c r="I106" s="309"/>
      <c r="J106" s="309"/>
    </row>
    <row r="107" spans="8:10" x14ac:dyDescent="0.25">
      <c r="H107" s="309"/>
      <c r="I107" s="309"/>
      <c r="J107" s="309"/>
    </row>
    <row r="108" spans="8:10" x14ac:dyDescent="0.25">
      <c r="H108" s="309"/>
      <c r="I108" s="309"/>
      <c r="J108" s="309"/>
    </row>
    <row r="109" spans="8:10" x14ac:dyDescent="0.25">
      <c r="H109" s="309"/>
      <c r="I109" s="309"/>
      <c r="J109" s="309"/>
    </row>
    <row r="110" spans="8:10" x14ac:dyDescent="0.25">
      <c r="H110" s="309"/>
      <c r="I110" s="309"/>
      <c r="J110" s="309"/>
    </row>
    <row r="111" spans="8:10" x14ac:dyDescent="0.25">
      <c r="H111" s="309"/>
      <c r="I111" s="309"/>
      <c r="J111" s="309"/>
    </row>
    <row r="112" spans="8:10" x14ac:dyDescent="0.25">
      <c r="H112" s="309"/>
      <c r="I112" s="309"/>
      <c r="J112" s="309"/>
    </row>
    <row r="113" spans="8:10" x14ac:dyDescent="0.25">
      <c r="H113" s="309"/>
      <c r="I113" s="309"/>
      <c r="J113" s="309"/>
    </row>
    <row r="114" spans="8:10" x14ac:dyDescent="0.25">
      <c r="H114" s="309"/>
      <c r="I114" s="309"/>
      <c r="J114" s="309"/>
    </row>
    <row r="115" spans="8:10" x14ac:dyDescent="0.25">
      <c r="H115" s="309"/>
      <c r="I115" s="309"/>
      <c r="J115" s="309"/>
    </row>
    <row r="116" spans="8:10" x14ac:dyDescent="0.25">
      <c r="H116" s="309"/>
      <c r="I116" s="309"/>
      <c r="J116" s="309"/>
    </row>
    <row r="117" spans="8:10" x14ac:dyDescent="0.25">
      <c r="H117" s="309"/>
      <c r="I117" s="309"/>
      <c r="J117" s="309"/>
    </row>
    <row r="118" spans="8:10" x14ac:dyDescent="0.25">
      <c r="H118" s="309"/>
      <c r="I118" s="309"/>
      <c r="J118" s="309"/>
    </row>
    <row r="119" spans="8:10" x14ac:dyDescent="0.25">
      <c r="H119" s="309"/>
      <c r="I119" s="309"/>
      <c r="J119" s="309"/>
    </row>
    <row r="120" spans="8:10" x14ac:dyDescent="0.25">
      <c r="H120" s="309"/>
      <c r="I120" s="309"/>
      <c r="J120" s="309"/>
    </row>
    <row r="121" spans="8:10" x14ac:dyDescent="0.25">
      <c r="H121" s="309"/>
      <c r="I121" s="309"/>
      <c r="J121" s="309"/>
    </row>
    <row r="122" spans="8:10" x14ac:dyDescent="0.25">
      <c r="H122" s="309"/>
      <c r="I122" s="309"/>
      <c r="J122" s="309"/>
    </row>
    <row r="123" spans="8:10" x14ac:dyDescent="0.25">
      <c r="H123" s="309"/>
      <c r="I123" s="309"/>
      <c r="J123" s="309"/>
    </row>
    <row r="124" spans="8:10" x14ac:dyDescent="0.25">
      <c r="H124" s="309"/>
      <c r="I124" s="309"/>
      <c r="J124" s="309"/>
    </row>
    <row r="125" spans="8:10" x14ac:dyDescent="0.25">
      <c r="H125" s="309"/>
      <c r="I125" s="309"/>
      <c r="J125" s="309"/>
    </row>
    <row r="126" spans="8:10" x14ac:dyDescent="0.25">
      <c r="H126" s="309"/>
      <c r="I126" s="309"/>
      <c r="J126" s="309"/>
    </row>
    <row r="127" spans="8:10" x14ac:dyDescent="0.25">
      <c r="H127" s="309"/>
      <c r="I127" s="309"/>
      <c r="J127" s="309"/>
    </row>
    <row r="128" spans="8:10" x14ac:dyDescent="0.25">
      <c r="H128" s="309"/>
      <c r="I128" s="309"/>
      <c r="J128" s="309"/>
    </row>
    <row r="129" spans="8:10" x14ac:dyDescent="0.25">
      <c r="H129" s="309"/>
      <c r="I129" s="309"/>
      <c r="J129" s="309"/>
    </row>
    <row r="130" spans="8:10" x14ac:dyDescent="0.25">
      <c r="H130" s="309"/>
      <c r="I130" s="309"/>
      <c r="J130" s="309"/>
    </row>
    <row r="131" spans="8:10" x14ac:dyDescent="0.25">
      <c r="H131" s="309"/>
      <c r="I131" s="309"/>
      <c r="J131" s="309"/>
    </row>
    <row r="132" spans="8:10" x14ac:dyDescent="0.25">
      <c r="H132" s="309"/>
      <c r="I132" s="309"/>
      <c r="J132" s="309"/>
    </row>
    <row r="133" spans="8:10" x14ac:dyDescent="0.25">
      <c r="H133" s="309"/>
      <c r="I133" s="309"/>
      <c r="J133" s="309"/>
    </row>
    <row r="134" spans="8:10" x14ac:dyDescent="0.25">
      <c r="H134" s="309"/>
      <c r="I134" s="309"/>
      <c r="J134" s="309"/>
    </row>
    <row r="135" spans="8:10" x14ac:dyDescent="0.25">
      <c r="H135" s="309"/>
      <c r="I135" s="309"/>
      <c r="J135" s="309"/>
    </row>
    <row r="136" spans="8:10" x14ac:dyDescent="0.25">
      <c r="H136" s="309"/>
      <c r="I136" s="309"/>
      <c r="J136" s="309"/>
    </row>
    <row r="137" spans="8:10" x14ac:dyDescent="0.25">
      <c r="H137" s="309"/>
      <c r="I137" s="309"/>
      <c r="J137" s="309"/>
    </row>
    <row r="138" spans="8:10" x14ac:dyDescent="0.25">
      <c r="H138" s="309"/>
      <c r="I138" s="309"/>
      <c r="J138" s="309"/>
    </row>
    <row r="139" spans="8:10" x14ac:dyDescent="0.25">
      <c r="H139" s="309"/>
      <c r="I139" s="309"/>
      <c r="J139" s="309"/>
    </row>
    <row r="140" spans="8:10" x14ac:dyDescent="0.25">
      <c r="H140" s="309"/>
      <c r="I140" s="309"/>
      <c r="J140" s="309"/>
    </row>
    <row r="141" spans="8:10" x14ac:dyDescent="0.25">
      <c r="H141" s="309"/>
      <c r="I141" s="309"/>
      <c r="J141" s="309"/>
    </row>
    <row r="142" spans="8:10" x14ac:dyDescent="0.25">
      <c r="H142" s="309"/>
      <c r="I142" s="309"/>
      <c r="J142" s="309"/>
    </row>
    <row r="143" spans="8:10" x14ac:dyDescent="0.25">
      <c r="H143" s="309"/>
      <c r="I143" s="309"/>
      <c r="J143" s="309"/>
    </row>
    <row r="144" spans="8:10" x14ac:dyDescent="0.25">
      <c r="H144" s="309"/>
      <c r="I144" s="309"/>
      <c r="J144" s="309"/>
    </row>
    <row r="145" spans="8:10" x14ac:dyDescent="0.25">
      <c r="H145" s="309"/>
      <c r="I145" s="309"/>
      <c r="J145" s="309"/>
    </row>
    <row r="146" spans="8:10" x14ac:dyDescent="0.25">
      <c r="H146" s="309"/>
      <c r="I146" s="309"/>
      <c r="J146" s="309"/>
    </row>
    <row r="147" spans="8:10" x14ac:dyDescent="0.25">
      <c r="H147" s="309"/>
      <c r="I147" s="309"/>
      <c r="J147" s="309"/>
    </row>
    <row r="148" spans="8:10" x14ac:dyDescent="0.25">
      <c r="H148" s="309"/>
      <c r="I148" s="309"/>
      <c r="J148" s="309"/>
    </row>
    <row r="149" spans="8:10" x14ac:dyDescent="0.25">
      <c r="H149" s="309"/>
      <c r="I149" s="309"/>
      <c r="J149" s="309"/>
    </row>
    <row r="150" spans="8:10" x14ac:dyDescent="0.25">
      <c r="H150" s="309"/>
      <c r="I150" s="309"/>
      <c r="J150" s="309"/>
    </row>
    <row r="151" spans="8:10" x14ac:dyDescent="0.25">
      <c r="H151" s="309"/>
      <c r="I151" s="309"/>
      <c r="J151" s="309"/>
    </row>
    <row r="152" spans="8:10" x14ac:dyDescent="0.25">
      <c r="H152" s="309"/>
      <c r="I152" s="309"/>
      <c r="J152" s="309"/>
    </row>
    <row r="153" spans="8:10" x14ac:dyDescent="0.25">
      <c r="H153" s="309"/>
      <c r="I153" s="309"/>
      <c r="J153" s="309"/>
    </row>
    <row r="154" spans="8:10" x14ac:dyDescent="0.25">
      <c r="H154" s="309"/>
      <c r="I154" s="309"/>
      <c r="J154" s="309"/>
    </row>
    <row r="155" spans="8:10" x14ac:dyDescent="0.25">
      <c r="H155" s="309"/>
      <c r="I155" s="309"/>
      <c r="J155" s="309"/>
    </row>
    <row r="156" spans="8:10" x14ac:dyDescent="0.25">
      <c r="H156" s="309"/>
      <c r="I156" s="309"/>
      <c r="J156" s="309"/>
    </row>
    <row r="157" spans="8:10" x14ac:dyDescent="0.25">
      <c r="H157" s="309"/>
      <c r="I157" s="309"/>
      <c r="J157" s="309"/>
    </row>
    <row r="158" spans="8:10" x14ac:dyDescent="0.25">
      <c r="H158" s="309"/>
      <c r="I158" s="309"/>
      <c r="J158" s="309"/>
    </row>
    <row r="159" spans="8:10" x14ac:dyDescent="0.25">
      <c r="H159" s="309"/>
      <c r="I159" s="309"/>
      <c r="J159" s="309"/>
    </row>
    <row r="160" spans="8:10" x14ac:dyDescent="0.25">
      <c r="H160" s="309"/>
      <c r="I160" s="309"/>
      <c r="J160" s="309"/>
    </row>
    <row r="161" spans="8:10" x14ac:dyDescent="0.25">
      <c r="H161" s="309"/>
      <c r="I161" s="309"/>
      <c r="J161" s="309"/>
    </row>
    <row r="162" spans="8:10" x14ac:dyDescent="0.25">
      <c r="H162" s="309"/>
      <c r="I162" s="309"/>
      <c r="J162" s="309"/>
    </row>
    <row r="163" spans="8:10" x14ac:dyDescent="0.25">
      <c r="H163" s="309"/>
      <c r="I163" s="309"/>
      <c r="J163" s="309"/>
    </row>
    <row r="164" spans="8:10" x14ac:dyDescent="0.25">
      <c r="H164" s="309"/>
      <c r="I164" s="309"/>
      <c r="J164" s="309"/>
    </row>
    <row r="165" spans="8:10" x14ac:dyDescent="0.25">
      <c r="H165" s="309"/>
      <c r="I165" s="309"/>
      <c r="J165" s="309"/>
    </row>
    <row r="166" spans="8:10" x14ac:dyDescent="0.25">
      <c r="H166" s="309"/>
      <c r="I166" s="309"/>
      <c r="J166" s="309"/>
    </row>
    <row r="167" spans="8:10" x14ac:dyDescent="0.25">
      <c r="H167" s="309"/>
      <c r="I167" s="309"/>
      <c r="J167" s="309"/>
    </row>
    <row r="168" spans="8:10" x14ac:dyDescent="0.25">
      <c r="H168" s="309"/>
      <c r="I168" s="309"/>
      <c r="J168" s="309"/>
    </row>
    <row r="169" spans="8:10" x14ac:dyDescent="0.25">
      <c r="H169" s="309"/>
      <c r="I169" s="309"/>
      <c r="J169" s="309"/>
    </row>
    <row r="170" spans="8:10" x14ac:dyDescent="0.25">
      <c r="H170" s="309"/>
      <c r="I170" s="309"/>
      <c r="J170" s="309"/>
    </row>
    <row r="171" spans="8:10" x14ac:dyDescent="0.25">
      <c r="H171" s="309"/>
      <c r="I171" s="309"/>
      <c r="J171" s="309"/>
    </row>
    <row r="172" spans="8:10" x14ac:dyDescent="0.25">
      <c r="H172" s="309"/>
      <c r="I172" s="309"/>
      <c r="J172" s="309"/>
    </row>
    <row r="173" spans="8:10" x14ac:dyDescent="0.25">
      <c r="H173" s="309"/>
      <c r="I173" s="309"/>
      <c r="J173" s="309"/>
    </row>
    <row r="174" spans="8:10" x14ac:dyDescent="0.25">
      <c r="H174" s="309"/>
      <c r="I174" s="309"/>
      <c r="J174" s="309"/>
    </row>
    <row r="175" spans="8:10" x14ac:dyDescent="0.25">
      <c r="H175" s="309"/>
      <c r="I175" s="309"/>
      <c r="J175" s="309"/>
    </row>
    <row r="176" spans="8:10" x14ac:dyDescent="0.25">
      <c r="H176" s="309"/>
      <c r="I176" s="309"/>
      <c r="J176" s="309"/>
    </row>
    <row r="177" spans="8:10" x14ac:dyDescent="0.25">
      <c r="H177" s="309"/>
      <c r="I177" s="309"/>
      <c r="J177" s="309"/>
    </row>
    <row r="178" spans="8:10" x14ac:dyDescent="0.25">
      <c r="H178" s="309"/>
      <c r="I178" s="309"/>
      <c r="J178" s="309"/>
    </row>
    <row r="179" spans="8:10" x14ac:dyDescent="0.25">
      <c r="H179" s="309"/>
      <c r="I179" s="309"/>
      <c r="J179" s="309"/>
    </row>
    <row r="180" spans="8:10" x14ac:dyDescent="0.25">
      <c r="H180" s="309"/>
      <c r="I180" s="309"/>
      <c r="J180" s="309"/>
    </row>
    <row r="181" spans="8:10" x14ac:dyDescent="0.25">
      <c r="H181" s="309"/>
      <c r="I181" s="309"/>
      <c r="J181" s="309"/>
    </row>
    <row r="182" spans="8:10" x14ac:dyDescent="0.25">
      <c r="H182" s="309"/>
      <c r="I182" s="309"/>
      <c r="J182" s="309"/>
    </row>
    <row r="183" spans="8:10" x14ac:dyDescent="0.25">
      <c r="H183" s="309"/>
      <c r="I183" s="309"/>
      <c r="J183" s="309"/>
    </row>
    <row r="184" spans="8:10" x14ac:dyDescent="0.25">
      <c r="H184" s="309"/>
      <c r="I184" s="309"/>
      <c r="J184" s="309"/>
    </row>
    <row r="185" spans="8:10" x14ac:dyDescent="0.25">
      <c r="H185" s="309"/>
      <c r="I185" s="309"/>
      <c r="J185" s="309"/>
    </row>
    <row r="186" spans="8:10" x14ac:dyDescent="0.25">
      <c r="H186" s="309"/>
      <c r="I186" s="309"/>
      <c r="J186" s="309"/>
    </row>
    <row r="187" spans="8:10" x14ac:dyDescent="0.25">
      <c r="H187" s="309"/>
      <c r="I187" s="309"/>
      <c r="J187" s="309"/>
    </row>
    <row r="188" spans="8:10" x14ac:dyDescent="0.25">
      <c r="H188" s="309"/>
      <c r="I188" s="309"/>
      <c r="J188" s="309"/>
    </row>
    <row r="189" spans="8:10" x14ac:dyDescent="0.25">
      <c r="H189" s="309"/>
      <c r="I189" s="309"/>
      <c r="J189" s="309"/>
    </row>
    <row r="190" spans="8:10" x14ac:dyDescent="0.25">
      <c r="H190" s="309"/>
      <c r="I190" s="309"/>
      <c r="J190" s="309"/>
    </row>
    <row r="191" spans="8:10" x14ac:dyDescent="0.25">
      <c r="H191" s="309"/>
      <c r="I191" s="309"/>
      <c r="J191" s="309"/>
    </row>
    <row r="192" spans="8:10" x14ac:dyDescent="0.25">
      <c r="H192" s="309"/>
      <c r="I192" s="309"/>
      <c r="J192" s="309"/>
    </row>
    <row r="193" spans="8:10" x14ac:dyDescent="0.25">
      <c r="H193" s="309"/>
      <c r="I193" s="309"/>
      <c r="J193" s="309"/>
    </row>
    <row r="194" spans="8:10" x14ac:dyDescent="0.25">
      <c r="H194" s="309"/>
      <c r="I194" s="309"/>
      <c r="J194" s="309"/>
    </row>
    <row r="195" spans="8:10" x14ac:dyDescent="0.25">
      <c r="H195" s="309"/>
      <c r="I195" s="309"/>
      <c r="J195" s="309"/>
    </row>
    <row r="196" spans="8:10" x14ac:dyDescent="0.25">
      <c r="H196" s="309"/>
      <c r="I196" s="309"/>
      <c r="J196" s="309"/>
    </row>
    <row r="197" spans="8:10" x14ac:dyDescent="0.25">
      <c r="H197" s="309"/>
      <c r="I197" s="309"/>
      <c r="J197" s="309"/>
    </row>
    <row r="198" spans="8:10" x14ac:dyDescent="0.25">
      <c r="H198" s="309"/>
      <c r="I198" s="309"/>
      <c r="J198" s="309"/>
    </row>
    <row r="199" spans="8:10" x14ac:dyDescent="0.25">
      <c r="H199" s="309"/>
      <c r="I199" s="309"/>
      <c r="J199" s="309"/>
    </row>
    <row r="200" spans="8:10" x14ac:dyDescent="0.25">
      <c r="H200" s="309"/>
      <c r="I200" s="309"/>
      <c r="J200" s="309"/>
    </row>
    <row r="201" spans="8:10" x14ac:dyDescent="0.25">
      <c r="H201" s="309"/>
      <c r="I201" s="309"/>
      <c r="J201" s="309"/>
    </row>
    <row r="202" spans="8:10" x14ac:dyDescent="0.25">
      <c r="H202" s="309"/>
      <c r="I202" s="309"/>
      <c r="J202" s="309"/>
    </row>
    <row r="203" spans="8:10" x14ac:dyDescent="0.25">
      <c r="H203" s="309"/>
      <c r="I203" s="309"/>
      <c r="J203" s="309"/>
    </row>
    <row r="204" spans="8:10" x14ac:dyDescent="0.25">
      <c r="H204" s="309"/>
      <c r="I204" s="309"/>
      <c r="J204" s="309"/>
    </row>
    <row r="205" spans="8:10" x14ac:dyDescent="0.25">
      <c r="H205" s="309"/>
      <c r="I205" s="309"/>
      <c r="J205" s="309"/>
    </row>
    <row r="206" spans="8:10" x14ac:dyDescent="0.25">
      <c r="H206" s="309"/>
      <c r="I206" s="309"/>
      <c r="J206" s="309"/>
    </row>
    <row r="207" spans="8:10" x14ac:dyDescent="0.25">
      <c r="H207" s="309"/>
      <c r="I207" s="309"/>
      <c r="J207" s="309"/>
    </row>
    <row r="208" spans="8:10" x14ac:dyDescent="0.25">
      <c r="H208" s="309"/>
      <c r="I208" s="309"/>
      <c r="J208" s="309"/>
    </row>
    <row r="209" spans="8:10" x14ac:dyDescent="0.25">
      <c r="H209" s="309"/>
      <c r="I209" s="309"/>
      <c r="J209" s="309"/>
    </row>
    <row r="210" spans="8:10" x14ac:dyDescent="0.25">
      <c r="H210" s="309"/>
      <c r="I210" s="309"/>
      <c r="J210" s="309"/>
    </row>
    <row r="211" spans="8:10" x14ac:dyDescent="0.25">
      <c r="H211" s="309"/>
      <c r="I211" s="309"/>
      <c r="J211" s="309"/>
    </row>
    <row r="212" spans="8:10" x14ac:dyDescent="0.25">
      <c r="H212" s="309"/>
      <c r="I212" s="309"/>
      <c r="J212" s="309"/>
    </row>
    <row r="213" spans="8:10" x14ac:dyDescent="0.25">
      <c r="H213" s="309"/>
      <c r="I213" s="309"/>
      <c r="J213" s="309"/>
    </row>
    <row r="214" spans="8:10" x14ac:dyDescent="0.25">
      <c r="H214" s="309"/>
      <c r="I214" s="309"/>
      <c r="J214" s="309"/>
    </row>
    <row r="215" spans="8:10" x14ac:dyDescent="0.25">
      <c r="H215" s="309"/>
      <c r="I215" s="309"/>
      <c r="J215" s="309"/>
    </row>
    <row r="216" spans="8:10" x14ac:dyDescent="0.25">
      <c r="H216" s="309"/>
      <c r="I216" s="309"/>
      <c r="J216" s="309"/>
    </row>
    <row r="217" spans="8:10" x14ac:dyDescent="0.25">
      <c r="H217" s="309"/>
      <c r="I217" s="309"/>
      <c r="J217" s="309"/>
    </row>
    <row r="218" spans="8:10" x14ac:dyDescent="0.25">
      <c r="H218" s="309"/>
      <c r="I218" s="309"/>
      <c r="J218" s="309"/>
    </row>
    <row r="219" spans="8:10" x14ac:dyDescent="0.25">
      <c r="H219" s="309"/>
      <c r="I219" s="309"/>
      <c r="J219" s="309"/>
    </row>
    <row r="220" spans="8:10" x14ac:dyDescent="0.25">
      <c r="H220" s="309"/>
      <c r="I220" s="309"/>
      <c r="J220" s="309"/>
    </row>
    <row r="221" spans="8:10" x14ac:dyDescent="0.25">
      <c r="H221" s="309"/>
      <c r="I221" s="309"/>
      <c r="J221" s="309"/>
    </row>
    <row r="222" spans="8:10" x14ac:dyDescent="0.25">
      <c r="H222" s="309"/>
      <c r="I222" s="309"/>
      <c r="J222" s="309"/>
    </row>
    <row r="223" spans="8:10" x14ac:dyDescent="0.25">
      <c r="H223" s="309"/>
      <c r="I223" s="309"/>
      <c r="J223" s="309"/>
    </row>
    <row r="224" spans="8:10" x14ac:dyDescent="0.25">
      <c r="H224" s="309"/>
      <c r="I224" s="309"/>
      <c r="J224" s="309"/>
    </row>
    <row r="225" spans="8:10" x14ac:dyDescent="0.25">
      <c r="H225" s="309"/>
      <c r="I225" s="309"/>
      <c r="J225" s="309"/>
    </row>
    <row r="226" spans="8:10" x14ac:dyDescent="0.25">
      <c r="H226" s="309"/>
      <c r="I226" s="309"/>
      <c r="J226" s="309"/>
    </row>
    <row r="227" spans="8:10" x14ac:dyDescent="0.25">
      <c r="H227" s="309"/>
      <c r="I227" s="309"/>
      <c r="J227" s="309"/>
    </row>
    <row r="228" spans="8:10" x14ac:dyDescent="0.25">
      <c r="H228" s="309"/>
      <c r="I228" s="309"/>
      <c r="J228" s="309"/>
    </row>
    <row r="229" spans="8:10" x14ac:dyDescent="0.25">
      <c r="H229" s="309"/>
      <c r="I229" s="309"/>
      <c r="J229" s="309"/>
    </row>
    <row r="230" spans="8:10" x14ac:dyDescent="0.25">
      <c r="H230" s="309"/>
      <c r="I230" s="309"/>
      <c r="J230" s="309"/>
    </row>
    <row r="231" spans="8:10" x14ac:dyDescent="0.25">
      <c r="H231" s="309"/>
      <c r="I231" s="309"/>
      <c r="J231" s="309"/>
    </row>
    <row r="232" spans="8:10" x14ac:dyDescent="0.25">
      <c r="H232" s="309"/>
      <c r="I232" s="309"/>
      <c r="J232" s="309"/>
    </row>
    <row r="233" spans="8:10" x14ac:dyDescent="0.25">
      <c r="H233" s="309"/>
      <c r="I233" s="309"/>
      <c r="J233" s="309"/>
    </row>
    <row r="234" spans="8:10" x14ac:dyDescent="0.25">
      <c r="H234" s="309"/>
      <c r="I234" s="309"/>
      <c r="J234" s="309"/>
    </row>
    <row r="235" spans="8:10" x14ac:dyDescent="0.25">
      <c r="H235" s="309"/>
      <c r="I235" s="309"/>
      <c r="J235" s="309"/>
    </row>
    <row r="236" spans="8:10" x14ac:dyDescent="0.25">
      <c r="H236" s="309"/>
      <c r="I236" s="309"/>
      <c r="J236" s="309"/>
    </row>
    <row r="237" spans="8:10" x14ac:dyDescent="0.25">
      <c r="H237" s="309"/>
      <c r="I237" s="309"/>
      <c r="J237" s="309"/>
    </row>
    <row r="238" spans="8:10" x14ac:dyDescent="0.25">
      <c r="H238" s="309"/>
      <c r="I238" s="309"/>
      <c r="J238" s="309"/>
    </row>
    <row r="239" spans="8:10" x14ac:dyDescent="0.25">
      <c r="H239" s="309"/>
      <c r="I239" s="309"/>
      <c r="J239" s="309"/>
    </row>
    <row r="240" spans="8:10" x14ac:dyDescent="0.25">
      <c r="H240" s="309"/>
      <c r="I240" s="309"/>
      <c r="J240" s="309"/>
    </row>
    <row r="241" spans="8:10" x14ac:dyDescent="0.25">
      <c r="H241" s="309"/>
      <c r="I241" s="309"/>
      <c r="J241" s="309"/>
    </row>
    <row r="242" spans="8:10" x14ac:dyDescent="0.25">
      <c r="H242" s="309"/>
      <c r="I242" s="309"/>
      <c r="J242" s="309"/>
    </row>
    <row r="243" spans="8:10" x14ac:dyDescent="0.25">
      <c r="H243" s="309"/>
      <c r="I243" s="309"/>
      <c r="J243" s="309"/>
    </row>
    <row r="244" spans="8:10" x14ac:dyDescent="0.25">
      <c r="H244" s="309"/>
      <c r="I244" s="309"/>
      <c r="J244" s="309"/>
    </row>
    <row r="245" spans="8:10" x14ac:dyDescent="0.25">
      <c r="H245" s="309"/>
      <c r="I245" s="309"/>
      <c r="J245" s="309"/>
    </row>
    <row r="246" spans="8:10" x14ac:dyDescent="0.25">
      <c r="H246" s="309"/>
      <c r="I246" s="309"/>
      <c r="J246" s="309"/>
    </row>
    <row r="247" spans="8:10" x14ac:dyDescent="0.25">
      <c r="H247" s="309"/>
      <c r="I247" s="309"/>
      <c r="J247" s="309"/>
    </row>
    <row r="248" spans="8:10" x14ac:dyDescent="0.25">
      <c r="H248" s="309"/>
      <c r="I248" s="309"/>
      <c r="J248" s="309"/>
    </row>
    <row r="249" spans="8:10" x14ac:dyDescent="0.25">
      <c r="H249" s="309"/>
      <c r="I249" s="309"/>
      <c r="J249" s="309"/>
    </row>
    <row r="250" spans="8:10" x14ac:dyDescent="0.25">
      <c r="H250" s="309"/>
      <c r="I250" s="309"/>
      <c r="J250" s="309"/>
    </row>
    <row r="251" spans="8:10" x14ac:dyDescent="0.25">
      <c r="H251" s="309"/>
      <c r="I251" s="309"/>
      <c r="J251" s="309"/>
    </row>
  </sheetData>
  <mergeCells count="12">
    <mergeCell ref="A27:G27"/>
    <mergeCell ref="H26:H27"/>
    <mergeCell ref="A1:H1"/>
    <mergeCell ref="A2:H2"/>
    <mergeCell ref="A3:A4"/>
    <mergeCell ref="F3:G3"/>
    <mergeCell ref="C3:C4"/>
    <mergeCell ref="D3:D4"/>
    <mergeCell ref="E3:E4"/>
    <mergeCell ref="B3:B4"/>
    <mergeCell ref="H3:H4"/>
    <mergeCell ref="C26:G26"/>
  </mergeCells>
  <pageMargins left="0.59055118110236204" right="0.39370078740157499" top="0.55118110236220497" bottom="0.55118110236220497" header="0.31496062992126" footer="0.31496062992126"/>
  <pageSetup paperSize="9" scale="63" firstPageNumber="2" fitToHeight="0" orientation="landscape" useFirstPageNumber="1" r:id="rId1"/>
  <headerFooter>
    <oddHeader>&amp;L&amp;"Arial,Regular"&amp;9CW-01, ALDTP, CDCL&amp;R&amp;"Arial,Regular"&amp;9May 2017</oddHeader>
    <oddFooter>&amp;L&amp;"Arial,Regular"&amp;9Bill of Quantities&amp;R&amp;"Arial,Regular"&amp;9Page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7"/>
  <sheetViews>
    <sheetView topLeftCell="A43" zoomScale="85" zoomScaleNormal="85" workbookViewId="0">
      <selection activeCell="E40" sqref="E40"/>
    </sheetView>
  </sheetViews>
  <sheetFormatPr defaultRowHeight="15" x14ac:dyDescent="0.25"/>
  <cols>
    <col min="1" max="1" width="5.5703125" style="30" customWidth="1"/>
    <col min="2" max="2" width="8.140625" style="30" customWidth="1"/>
    <col min="3" max="3" width="70.7109375" style="5" customWidth="1"/>
    <col min="4" max="4" width="10.42578125" style="5" customWidth="1"/>
    <col min="5" max="5" width="12" style="372" customWidth="1"/>
    <col min="6" max="6" width="21.28515625" style="372" customWidth="1"/>
    <col min="7" max="7" width="40.85546875" style="372" customWidth="1"/>
    <col min="8" max="8" width="41.140625" style="372" customWidth="1"/>
    <col min="9" max="9" width="9.140625" style="5"/>
    <col min="10" max="10" width="6.7109375" style="5" customWidth="1"/>
    <col min="11" max="16384" width="9.140625" style="5"/>
  </cols>
  <sheetData>
    <row r="1" spans="1:10" ht="20.100000000000001" customHeight="1" x14ac:dyDescent="0.25">
      <c r="A1" s="559" t="s">
        <v>526</v>
      </c>
      <c r="B1" s="559"/>
      <c r="C1" s="559"/>
      <c r="D1" s="559"/>
      <c r="E1" s="559"/>
      <c r="F1" s="559"/>
      <c r="G1" s="559"/>
      <c r="H1" s="559"/>
    </row>
    <row r="2" spans="1:10" ht="20.100000000000001" customHeight="1" thickBot="1" x14ac:dyDescent="0.3">
      <c r="A2" s="559" t="s">
        <v>701</v>
      </c>
      <c r="B2" s="560"/>
      <c r="C2" s="561"/>
      <c r="D2" s="561"/>
      <c r="E2" s="561"/>
      <c r="F2" s="561"/>
      <c r="G2" s="561"/>
      <c r="H2" s="561"/>
    </row>
    <row r="3" spans="1:10" ht="28.5" customHeight="1" thickBot="1" x14ac:dyDescent="0.3">
      <c r="A3" s="580" t="s">
        <v>274</v>
      </c>
      <c r="B3" s="582" t="s">
        <v>684</v>
      </c>
      <c r="C3" s="584" t="s">
        <v>29</v>
      </c>
      <c r="D3" s="586" t="s">
        <v>1</v>
      </c>
      <c r="E3" s="588" t="s">
        <v>685</v>
      </c>
      <c r="F3" s="590" t="s">
        <v>686</v>
      </c>
      <c r="G3" s="591"/>
      <c r="H3" s="592" t="s">
        <v>275</v>
      </c>
      <c r="J3" s="337"/>
    </row>
    <row r="4" spans="1:10" ht="30" customHeight="1" thickBot="1" x14ac:dyDescent="0.3">
      <c r="A4" s="581"/>
      <c r="B4" s="583"/>
      <c r="C4" s="585"/>
      <c r="D4" s="587"/>
      <c r="E4" s="589"/>
      <c r="F4" s="294" t="s">
        <v>687</v>
      </c>
      <c r="G4" s="294" t="s">
        <v>688</v>
      </c>
      <c r="H4" s="593"/>
      <c r="J4" s="337"/>
    </row>
    <row r="5" spans="1:10" ht="20.100000000000001" customHeight="1" x14ac:dyDescent="0.25">
      <c r="A5" s="407"/>
      <c r="B5" s="408"/>
      <c r="C5" s="409" t="s">
        <v>197</v>
      </c>
      <c r="D5" s="409"/>
      <c r="E5" s="409"/>
      <c r="F5" s="409"/>
      <c r="G5" s="409"/>
      <c r="H5" s="410"/>
      <c r="J5" s="7"/>
    </row>
    <row r="6" spans="1:10" ht="134.25" customHeight="1" x14ac:dyDescent="0.25">
      <c r="A6" s="305">
        <v>201</v>
      </c>
      <c r="B6" s="375" t="s">
        <v>459</v>
      </c>
      <c r="C6" s="21" t="s">
        <v>508</v>
      </c>
      <c r="D6" s="375" t="s">
        <v>260</v>
      </c>
      <c r="E6" s="23">
        <v>40929</v>
      </c>
      <c r="F6" s="23"/>
      <c r="G6" s="23"/>
      <c r="H6" s="411"/>
      <c r="J6" s="7"/>
    </row>
    <row r="7" spans="1:10" ht="48.75" customHeight="1" x14ac:dyDescent="0.2">
      <c r="A7" s="305"/>
      <c r="B7" s="375"/>
      <c r="C7" s="346" t="s">
        <v>582</v>
      </c>
      <c r="D7" s="375"/>
      <c r="E7" s="23"/>
      <c r="F7" s="23"/>
      <c r="G7" s="23"/>
      <c r="H7" s="411"/>
      <c r="J7" s="7"/>
    </row>
    <row r="8" spans="1:10" ht="76.5" customHeight="1" x14ac:dyDescent="0.2">
      <c r="A8" s="305"/>
      <c r="B8" s="375"/>
      <c r="C8" s="346" t="s">
        <v>563</v>
      </c>
      <c r="D8" s="375"/>
      <c r="E8" s="23"/>
      <c r="F8" s="23"/>
      <c r="G8" s="23"/>
      <c r="H8" s="411"/>
      <c r="J8" s="7"/>
    </row>
    <row r="9" spans="1:10" ht="57.75" customHeight="1" x14ac:dyDescent="0.2">
      <c r="A9" s="305"/>
      <c r="B9" s="375"/>
      <c r="C9" s="499" t="s">
        <v>657</v>
      </c>
      <c r="D9" s="375"/>
      <c r="E9" s="23"/>
      <c r="F9" s="23"/>
      <c r="G9" s="23"/>
      <c r="H9" s="411"/>
      <c r="J9" s="7"/>
    </row>
    <row r="10" spans="1:10" ht="42.75" x14ac:dyDescent="0.25">
      <c r="A10" s="305"/>
      <c r="B10" s="375"/>
      <c r="C10" s="296" t="s">
        <v>584</v>
      </c>
      <c r="D10" s="375"/>
      <c r="E10" s="23"/>
      <c r="F10" s="23"/>
      <c r="G10" s="23"/>
      <c r="H10" s="411"/>
      <c r="J10" s="7"/>
    </row>
    <row r="11" spans="1:10" ht="62.25" customHeight="1" x14ac:dyDescent="0.25">
      <c r="A11" s="305"/>
      <c r="B11" s="375"/>
      <c r="C11" s="296" t="s">
        <v>583</v>
      </c>
      <c r="D11" s="375"/>
      <c r="E11" s="23"/>
      <c r="F11" s="23"/>
      <c r="G11" s="23"/>
      <c r="H11" s="411"/>
      <c r="J11" s="7"/>
    </row>
    <row r="12" spans="1:10" ht="37.5" customHeight="1" x14ac:dyDescent="0.25">
      <c r="A12" s="305"/>
      <c r="B12" s="375"/>
      <c r="C12" s="304" t="s">
        <v>585</v>
      </c>
      <c r="D12" s="375"/>
      <c r="E12" s="23"/>
      <c r="F12" s="23"/>
      <c r="G12" s="23"/>
      <c r="H12" s="411"/>
      <c r="J12" s="7"/>
    </row>
    <row r="13" spans="1:10" ht="66.75" customHeight="1" x14ac:dyDescent="0.25">
      <c r="A13" s="305"/>
      <c r="B13" s="375"/>
      <c r="C13" s="31" t="s">
        <v>586</v>
      </c>
      <c r="D13" s="375"/>
      <c r="E13" s="23"/>
      <c r="F13" s="23"/>
      <c r="G13" s="23"/>
      <c r="H13" s="411"/>
      <c r="J13" s="7"/>
    </row>
    <row r="14" spans="1:10" ht="52.5" customHeight="1" x14ac:dyDescent="0.25">
      <c r="A14" s="305"/>
      <c r="B14" s="375"/>
      <c r="C14" s="17" t="s">
        <v>588</v>
      </c>
      <c r="D14" s="375"/>
      <c r="E14" s="23"/>
      <c r="F14" s="23"/>
      <c r="G14" s="23"/>
      <c r="H14" s="411"/>
      <c r="J14" s="7"/>
    </row>
    <row r="15" spans="1:10" ht="32.25" customHeight="1" x14ac:dyDescent="0.25">
      <c r="A15" s="305"/>
      <c r="B15" s="375"/>
      <c r="C15" s="17" t="s">
        <v>587</v>
      </c>
      <c r="D15" s="375"/>
      <c r="E15" s="23"/>
      <c r="F15" s="23"/>
      <c r="G15" s="23"/>
      <c r="H15" s="411"/>
      <c r="J15" s="7"/>
    </row>
    <row r="16" spans="1:10" ht="20.25" customHeight="1" x14ac:dyDescent="0.25">
      <c r="A16" s="305"/>
      <c r="B16" s="375"/>
      <c r="C16" s="17" t="s">
        <v>589</v>
      </c>
      <c r="D16" s="375"/>
      <c r="E16" s="23"/>
      <c r="F16" s="23"/>
      <c r="G16" s="23"/>
      <c r="H16" s="411"/>
      <c r="J16" s="7"/>
    </row>
    <row r="17" spans="1:10" ht="99.75" x14ac:dyDescent="0.25">
      <c r="A17" s="305"/>
      <c r="B17" s="375"/>
      <c r="C17" s="17" t="s">
        <v>590</v>
      </c>
      <c r="D17" s="375"/>
      <c r="E17" s="23"/>
      <c r="F17" s="23"/>
      <c r="G17" s="23"/>
      <c r="H17" s="411"/>
      <c r="J17" s="7"/>
    </row>
    <row r="18" spans="1:10" ht="36" customHeight="1" x14ac:dyDescent="0.25">
      <c r="A18" s="305"/>
      <c r="B18" s="375"/>
      <c r="C18" s="304" t="s">
        <v>564</v>
      </c>
      <c r="D18" s="375"/>
      <c r="E18" s="23"/>
      <c r="F18" s="23"/>
      <c r="G18" s="23"/>
      <c r="H18" s="411"/>
      <c r="J18" s="7"/>
    </row>
    <row r="19" spans="1:10" ht="148.5" customHeight="1" x14ac:dyDescent="0.25">
      <c r="A19" s="305">
        <f>A6+1</f>
        <v>202</v>
      </c>
      <c r="B19" s="282" t="s">
        <v>462</v>
      </c>
      <c r="C19" s="14" t="s">
        <v>258</v>
      </c>
      <c r="D19" s="375" t="s">
        <v>262</v>
      </c>
      <c r="E19" s="23">
        <v>1842</v>
      </c>
      <c r="F19" s="23"/>
      <c r="G19" s="23"/>
      <c r="H19" s="411"/>
      <c r="J19" s="7"/>
    </row>
    <row r="20" spans="1:10" ht="20.100000000000001" customHeight="1" x14ac:dyDescent="0.25">
      <c r="A20" s="307"/>
      <c r="B20" s="220"/>
      <c r="C20" s="219" t="s">
        <v>199</v>
      </c>
      <c r="D20" s="219"/>
      <c r="E20" s="219"/>
      <c r="F20" s="219"/>
      <c r="G20" s="219"/>
      <c r="H20" s="308"/>
      <c r="J20" s="7"/>
    </row>
    <row r="21" spans="1:10" ht="73.5" customHeight="1" x14ac:dyDescent="0.25">
      <c r="A21" s="305">
        <f>A19+1</f>
        <v>203</v>
      </c>
      <c r="B21" s="282" t="s">
        <v>463</v>
      </c>
      <c r="C21" s="17" t="s">
        <v>524</v>
      </c>
      <c r="D21" s="375" t="s">
        <v>261</v>
      </c>
      <c r="E21" s="23">
        <v>6000</v>
      </c>
      <c r="F21" s="23"/>
      <c r="G21" s="23"/>
      <c r="H21" s="411"/>
      <c r="J21" s="7"/>
    </row>
    <row r="22" spans="1:10" ht="141.75" customHeight="1" x14ac:dyDescent="0.25">
      <c r="A22" s="305">
        <f>A21+1</f>
        <v>204</v>
      </c>
      <c r="B22" s="282" t="s">
        <v>462</v>
      </c>
      <c r="C22" s="501" t="s">
        <v>258</v>
      </c>
      <c r="D22" s="375" t="s">
        <v>262</v>
      </c>
      <c r="E22" s="23">
        <v>420</v>
      </c>
      <c r="F22" s="23"/>
      <c r="G22" s="23"/>
      <c r="H22" s="411"/>
      <c r="J22" s="7"/>
    </row>
    <row r="23" spans="1:10" ht="20.100000000000001" customHeight="1" x14ac:dyDescent="0.25">
      <c r="A23" s="307"/>
      <c r="B23" s="220"/>
      <c r="C23" s="219" t="s">
        <v>196</v>
      </c>
      <c r="D23" s="219"/>
      <c r="E23" s="219"/>
      <c r="F23" s="219"/>
      <c r="G23" s="219"/>
      <c r="H23" s="308"/>
      <c r="J23" s="7"/>
    </row>
    <row r="24" spans="1:10" ht="93" customHeight="1" x14ac:dyDescent="0.25">
      <c r="A24" s="305">
        <f>A22+1</f>
        <v>205</v>
      </c>
      <c r="B24" s="351" t="s">
        <v>693</v>
      </c>
      <c r="C24" s="20" t="s">
        <v>484</v>
      </c>
      <c r="D24" s="375" t="s">
        <v>261</v>
      </c>
      <c r="E24" s="23">
        <v>584</v>
      </c>
      <c r="F24" s="23"/>
      <c r="G24" s="23"/>
      <c r="H24" s="411"/>
      <c r="J24" s="7"/>
    </row>
    <row r="25" spans="1:10" ht="84.75" customHeight="1" x14ac:dyDescent="0.25">
      <c r="A25" s="305">
        <f>A24+1</f>
        <v>206</v>
      </c>
      <c r="B25" s="282" t="s">
        <v>463</v>
      </c>
      <c r="C25" s="290" t="s">
        <v>527</v>
      </c>
      <c r="D25" s="375" t="s">
        <v>261</v>
      </c>
      <c r="E25" s="23">
        <v>6060</v>
      </c>
      <c r="F25" s="23"/>
      <c r="G25" s="23"/>
      <c r="H25" s="411"/>
      <c r="J25" s="7"/>
    </row>
    <row r="26" spans="1:10" ht="150" customHeight="1" x14ac:dyDescent="0.2">
      <c r="A26" s="305">
        <f>A25+1</f>
        <v>207</v>
      </c>
      <c r="B26" s="282" t="s">
        <v>462</v>
      </c>
      <c r="C26" s="500" t="s">
        <v>4</v>
      </c>
      <c r="D26" s="375" t="s">
        <v>262</v>
      </c>
      <c r="E26" s="23">
        <v>237</v>
      </c>
      <c r="F26" s="23"/>
      <c r="G26" s="23"/>
      <c r="H26" s="411"/>
      <c r="J26" s="7"/>
    </row>
    <row r="27" spans="1:10" ht="20.100000000000001" customHeight="1" x14ac:dyDescent="0.25">
      <c r="A27" s="307"/>
      <c r="B27" s="220"/>
      <c r="C27" s="219" t="s">
        <v>198</v>
      </c>
      <c r="D27" s="412"/>
      <c r="E27" s="219"/>
      <c r="F27" s="219"/>
      <c r="G27" s="219"/>
      <c r="H27" s="308"/>
      <c r="J27" s="7"/>
    </row>
    <row r="28" spans="1:10" ht="91.5" customHeight="1" x14ac:dyDescent="0.25">
      <c r="A28" s="366">
        <f>A26+1</f>
        <v>208</v>
      </c>
      <c r="B28" s="351" t="s">
        <v>662</v>
      </c>
      <c r="C28" s="283" t="s">
        <v>485</v>
      </c>
      <c r="D28" s="375" t="s">
        <v>261</v>
      </c>
      <c r="E28" s="23">
        <v>3097</v>
      </c>
      <c r="F28" s="23"/>
      <c r="G28" s="23"/>
      <c r="H28" s="411"/>
      <c r="J28" s="7"/>
    </row>
    <row r="29" spans="1:10" ht="94.5" customHeight="1" x14ac:dyDescent="0.25">
      <c r="A29" s="305">
        <f t="shared" ref="A29:A34" si="0">A28+1</f>
        <v>209</v>
      </c>
      <c r="B29" s="344" t="s">
        <v>690</v>
      </c>
      <c r="C29" s="215" t="s">
        <v>660</v>
      </c>
      <c r="D29" s="215" t="s">
        <v>261</v>
      </c>
      <c r="E29" s="215">
        <v>939</v>
      </c>
      <c r="F29" s="215"/>
      <c r="G29" s="215"/>
      <c r="H29" s="413"/>
      <c r="J29" s="7"/>
    </row>
    <row r="30" spans="1:10" ht="81" customHeight="1" x14ac:dyDescent="0.25">
      <c r="A30" s="305">
        <f t="shared" si="0"/>
        <v>210</v>
      </c>
      <c r="B30" s="351" t="s">
        <v>694</v>
      </c>
      <c r="C30" s="283" t="s">
        <v>565</v>
      </c>
      <c r="D30" s="375" t="s">
        <v>261</v>
      </c>
      <c r="E30" s="320">
        <v>470</v>
      </c>
      <c r="F30" s="23"/>
      <c r="G30" s="23"/>
      <c r="H30" s="411"/>
      <c r="J30" s="7"/>
    </row>
    <row r="31" spans="1:10" ht="93" customHeight="1" x14ac:dyDescent="0.25">
      <c r="A31" s="305">
        <f t="shared" si="0"/>
        <v>211</v>
      </c>
      <c r="B31" s="351" t="s">
        <v>692</v>
      </c>
      <c r="C31" s="20" t="s">
        <v>484</v>
      </c>
      <c r="D31" s="375" t="s">
        <v>261</v>
      </c>
      <c r="E31" s="320">
        <v>282</v>
      </c>
      <c r="F31" s="23"/>
      <c r="G31" s="23"/>
      <c r="H31" s="411"/>
      <c r="J31" s="7"/>
    </row>
    <row r="32" spans="1:10" ht="84" customHeight="1" x14ac:dyDescent="0.25">
      <c r="A32" s="305">
        <f t="shared" si="0"/>
        <v>212</v>
      </c>
      <c r="B32" s="282" t="s">
        <v>463</v>
      </c>
      <c r="C32" s="31" t="s">
        <v>509</v>
      </c>
      <c r="D32" s="375" t="s">
        <v>261</v>
      </c>
      <c r="E32" s="320">
        <v>1949</v>
      </c>
      <c r="F32" s="23"/>
      <c r="G32" s="23"/>
      <c r="H32" s="411"/>
      <c r="J32" s="7"/>
    </row>
    <row r="33" spans="1:10" ht="143.25" customHeight="1" x14ac:dyDescent="0.25">
      <c r="A33" s="305">
        <f t="shared" si="0"/>
        <v>213</v>
      </c>
      <c r="B33" s="282" t="s">
        <v>462</v>
      </c>
      <c r="C33" s="501" t="s">
        <v>400</v>
      </c>
      <c r="D33" s="375" t="s">
        <v>262</v>
      </c>
      <c r="E33" s="320">
        <v>78</v>
      </c>
      <c r="F33" s="23"/>
      <c r="G33" s="23"/>
      <c r="H33" s="411"/>
      <c r="J33" s="7"/>
    </row>
    <row r="34" spans="1:10" ht="112.5" customHeight="1" x14ac:dyDescent="0.25">
      <c r="A34" s="305">
        <f t="shared" si="0"/>
        <v>214</v>
      </c>
      <c r="B34" s="282" t="s">
        <v>462</v>
      </c>
      <c r="C34" s="17" t="s">
        <v>401</v>
      </c>
      <c r="D34" s="375" t="s">
        <v>262</v>
      </c>
      <c r="E34" s="320">
        <v>73</v>
      </c>
      <c r="F34" s="23"/>
      <c r="G34" s="23"/>
      <c r="H34" s="411"/>
      <c r="J34" s="7"/>
    </row>
    <row r="35" spans="1:10" ht="115.5" customHeight="1" x14ac:dyDescent="0.25">
      <c r="A35" s="305">
        <f>A34+1</f>
        <v>215</v>
      </c>
      <c r="B35" s="32" t="s">
        <v>460</v>
      </c>
      <c r="C35" s="18" t="s">
        <v>254</v>
      </c>
      <c r="D35" s="375" t="s">
        <v>263</v>
      </c>
      <c r="E35" s="320">
        <v>2889</v>
      </c>
      <c r="F35" s="23"/>
      <c r="G35" s="23"/>
      <c r="H35" s="411"/>
      <c r="J35" s="7"/>
    </row>
    <row r="36" spans="1:10" ht="81" customHeight="1" x14ac:dyDescent="0.25">
      <c r="A36" s="305">
        <v>216</v>
      </c>
      <c r="B36" s="351" t="s">
        <v>695</v>
      </c>
      <c r="C36" s="465" t="s">
        <v>720</v>
      </c>
      <c r="D36" s="295" t="s">
        <v>261</v>
      </c>
      <c r="E36" s="320">
        <v>1200</v>
      </c>
      <c r="F36" s="23"/>
      <c r="G36" s="23"/>
      <c r="H36" s="411"/>
      <c r="J36" s="7"/>
    </row>
    <row r="37" spans="1:10" ht="87" customHeight="1" thickBot="1" x14ac:dyDescent="0.3">
      <c r="A37" s="358">
        <v>217</v>
      </c>
      <c r="B37" s="496" t="s">
        <v>695</v>
      </c>
      <c r="C37" s="354" t="s">
        <v>753</v>
      </c>
      <c r="D37" s="11" t="s">
        <v>261</v>
      </c>
      <c r="E37" s="353">
        <v>9740</v>
      </c>
      <c r="F37" s="350"/>
      <c r="G37" s="350"/>
      <c r="H37" s="417"/>
      <c r="J37" s="7"/>
    </row>
    <row r="38" spans="1:10" ht="26.25" customHeight="1" x14ac:dyDescent="0.25">
      <c r="A38" s="497"/>
      <c r="B38" s="498"/>
      <c r="C38" s="594" t="s">
        <v>749</v>
      </c>
      <c r="D38" s="594"/>
      <c r="E38" s="594"/>
      <c r="F38" s="594"/>
      <c r="G38" s="594"/>
      <c r="H38" s="595"/>
      <c r="J38" s="7"/>
    </row>
    <row r="39" spans="1:10" ht="26.25" customHeight="1" thickBot="1" x14ac:dyDescent="0.3">
      <c r="A39" s="577" t="s">
        <v>698</v>
      </c>
      <c r="B39" s="578"/>
      <c r="C39" s="578"/>
      <c r="D39" s="578"/>
      <c r="E39" s="578"/>
      <c r="F39" s="578"/>
      <c r="G39" s="579"/>
      <c r="H39" s="596"/>
      <c r="J39" s="7"/>
    </row>
    <row r="40" spans="1:10" ht="39.75" customHeight="1" x14ac:dyDescent="0.25">
      <c r="A40" s="339"/>
      <c r="B40" s="339"/>
      <c r="C40" s="7"/>
      <c r="D40" s="7"/>
      <c r="E40" s="371"/>
      <c r="F40" s="371"/>
      <c r="G40" s="371"/>
      <c r="H40" s="371"/>
    </row>
    <row r="41" spans="1:10" hidden="1" x14ac:dyDescent="0.25">
      <c r="A41" s="339"/>
      <c r="B41" s="339"/>
      <c r="C41" s="7"/>
      <c r="D41" s="7"/>
      <c r="E41" s="371"/>
      <c r="F41" s="371"/>
      <c r="G41" s="371"/>
      <c r="H41" s="371"/>
    </row>
    <row r="42" spans="1:10" x14ac:dyDescent="0.25">
      <c r="H42" s="371"/>
    </row>
    <row r="43" spans="1:10" x14ac:dyDescent="0.25">
      <c r="H43" s="371"/>
    </row>
    <row r="44" spans="1:10" x14ac:dyDescent="0.25">
      <c r="H44" s="371"/>
    </row>
    <row r="45" spans="1:10" x14ac:dyDescent="0.25">
      <c r="H45" s="371"/>
    </row>
    <row r="46" spans="1:10" x14ac:dyDescent="0.25">
      <c r="H46" s="371"/>
    </row>
    <row r="47" spans="1:10" x14ac:dyDescent="0.25">
      <c r="H47" s="371"/>
    </row>
    <row r="48" spans="1:10" x14ac:dyDescent="0.25">
      <c r="H48" s="371"/>
    </row>
    <row r="49" spans="8:8" x14ac:dyDescent="0.25">
      <c r="H49" s="371"/>
    </row>
    <row r="50" spans="8:8" x14ac:dyDescent="0.25">
      <c r="H50" s="371"/>
    </row>
    <row r="51" spans="8:8" x14ac:dyDescent="0.25">
      <c r="H51" s="371"/>
    </row>
    <row r="52" spans="8:8" x14ac:dyDescent="0.25">
      <c r="H52" s="371"/>
    </row>
    <row r="53" spans="8:8" x14ac:dyDescent="0.25">
      <c r="H53" s="371"/>
    </row>
    <row r="54" spans="8:8" x14ac:dyDescent="0.25">
      <c r="H54" s="371"/>
    </row>
    <row r="55" spans="8:8" x14ac:dyDescent="0.25">
      <c r="H55" s="371"/>
    </row>
    <row r="56" spans="8:8" x14ac:dyDescent="0.25">
      <c r="H56" s="371"/>
    </row>
    <row r="57" spans="8:8" x14ac:dyDescent="0.25">
      <c r="H57" s="371"/>
    </row>
    <row r="58" spans="8:8" x14ac:dyDescent="0.25">
      <c r="H58" s="371"/>
    </row>
    <row r="59" spans="8:8" x14ac:dyDescent="0.25">
      <c r="H59" s="371"/>
    </row>
    <row r="60" spans="8:8" x14ac:dyDescent="0.25">
      <c r="H60" s="371"/>
    </row>
    <row r="61" spans="8:8" x14ac:dyDescent="0.25">
      <c r="H61" s="371"/>
    </row>
    <row r="62" spans="8:8" x14ac:dyDescent="0.25">
      <c r="H62" s="371"/>
    </row>
    <row r="63" spans="8:8" x14ac:dyDescent="0.25">
      <c r="H63" s="371"/>
    </row>
    <row r="64" spans="8:8" x14ac:dyDescent="0.25">
      <c r="H64" s="371"/>
    </row>
    <row r="65" spans="8:8" x14ac:dyDescent="0.25">
      <c r="H65" s="371"/>
    </row>
    <row r="66" spans="8:8" x14ac:dyDescent="0.25">
      <c r="H66" s="371"/>
    </row>
    <row r="67" spans="8:8" x14ac:dyDescent="0.25">
      <c r="H67" s="371"/>
    </row>
    <row r="68" spans="8:8" x14ac:dyDescent="0.25">
      <c r="H68" s="371"/>
    </row>
    <row r="69" spans="8:8" x14ac:dyDescent="0.25">
      <c r="H69" s="371"/>
    </row>
    <row r="70" spans="8:8" x14ac:dyDescent="0.25">
      <c r="H70" s="371"/>
    </row>
    <row r="71" spans="8:8" x14ac:dyDescent="0.25">
      <c r="H71" s="371"/>
    </row>
    <row r="72" spans="8:8" x14ac:dyDescent="0.25">
      <c r="H72" s="371"/>
    </row>
    <row r="73" spans="8:8" x14ac:dyDescent="0.25">
      <c r="H73" s="371"/>
    </row>
    <row r="74" spans="8:8" x14ac:dyDescent="0.25">
      <c r="H74" s="371"/>
    </row>
    <row r="75" spans="8:8" x14ac:dyDescent="0.25">
      <c r="H75" s="371"/>
    </row>
    <row r="76" spans="8:8" x14ac:dyDescent="0.25">
      <c r="H76" s="371"/>
    </row>
    <row r="77" spans="8:8" x14ac:dyDescent="0.25">
      <c r="H77" s="371"/>
    </row>
    <row r="78" spans="8:8" x14ac:dyDescent="0.25">
      <c r="H78" s="371"/>
    </row>
    <row r="79" spans="8:8" x14ac:dyDescent="0.25">
      <c r="H79" s="371"/>
    </row>
    <row r="80" spans="8:8" x14ac:dyDescent="0.25">
      <c r="H80" s="371"/>
    </row>
    <row r="81" spans="8:8" x14ac:dyDescent="0.25">
      <c r="H81" s="371"/>
    </row>
    <row r="82" spans="8:8" x14ac:dyDescent="0.25">
      <c r="H82" s="371"/>
    </row>
    <row r="83" spans="8:8" x14ac:dyDescent="0.25">
      <c r="H83" s="371"/>
    </row>
    <row r="84" spans="8:8" x14ac:dyDescent="0.25">
      <c r="H84" s="371"/>
    </row>
    <row r="85" spans="8:8" x14ac:dyDescent="0.25">
      <c r="H85" s="371"/>
    </row>
    <row r="86" spans="8:8" x14ac:dyDescent="0.25">
      <c r="H86" s="371"/>
    </row>
    <row r="87" spans="8:8" x14ac:dyDescent="0.25">
      <c r="H87" s="371"/>
    </row>
    <row r="88" spans="8:8" x14ac:dyDescent="0.25">
      <c r="H88" s="371"/>
    </row>
    <row r="89" spans="8:8" x14ac:dyDescent="0.25">
      <c r="H89" s="371"/>
    </row>
    <row r="90" spans="8:8" x14ac:dyDescent="0.25">
      <c r="H90" s="371"/>
    </row>
    <row r="91" spans="8:8" x14ac:dyDescent="0.25">
      <c r="H91" s="371"/>
    </row>
    <row r="92" spans="8:8" x14ac:dyDescent="0.25">
      <c r="H92" s="371"/>
    </row>
    <row r="93" spans="8:8" x14ac:dyDescent="0.25">
      <c r="H93" s="371"/>
    </row>
    <row r="94" spans="8:8" x14ac:dyDescent="0.25">
      <c r="H94" s="371"/>
    </row>
    <row r="95" spans="8:8" x14ac:dyDescent="0.25">
      <c r="H95" s="371"/>
    </row>
    <row r="96" spans="8:8" x14ac:dyDescent="0.25">
      <c r="H96" s="371"/>
    </row>
    <row r="97" spans="8:8" x14ac:dyDescent="0.25">
      <c r="H97" s="371"/>
    </row>
    <row r="98" spans="8:8" x14ac:dyDescent="0.25">
      <c r="H98" s="371"/>
    </row>
    <row r="99" spans="8:8" x14ac:dyDescent="0.25">
      <c r="H99" s="371"/>
    </row>
    <row r="100" spans="8:8" x14ac:dyDescent="0.25">
      <c r="H100" s="371"/>
    </row>
    <row r="101" spans="8:8" x14ac:dyDescent="0.25">
      <c r="H101" s="371"/>
    </row>
    <row r="102" spans="8:8" x14ac:dyDescent="0.25">
      <c r="H102" s="371"/>
    </row>
    <row r="103" spans="8:8" x14ac:dyDescent="0.25">
      <c r="H103" s="371"/>
    </row>
    <row r="104" spans="8:8" x14ac:dyDescent="0.25">
      <c r="H104" s="371"/>
    </row>
    <row r="105" spans="8:8" x14ac:dyDescent="0.25">
      <c r="H105" s="371"/>
    </row>
    <row r="106" spans="8:8" x14ac:dyDescent="0.25">
      <c r="H106" s="371"/>
    </row>
    <row r="107" spans="8:8" x14ac:dyDescent="0.25">
      <c r="H107" s="371"/>
    </row>
    <row r="108" spans="8:8" x14ac:dyDescent="0.25">
      <c r="H108" s="371"/>
    </row>
    <row r="109" spans="8:8" x14ac:dyDescent="0.25">
      <c r="H109" s="371"/>
    </row>
    <row r="110" spans="8:8" x14ac:dyDescent="0.25">
      <c r="H110" s="371"/>
    </row>
    <row r="111" spans="8:8" x14ac:dyDescent="0.25">
      <c r="H111" s="371"/>
    </row>
    <row r="112" spans="8:8" x14ac:dyDescent="0.25">
      <c r="H112" s="371"/>
    </row>
    <row r="113" spans="8:8" x14ac:dyDescent="0.25">
      <c r="H113" s="371"/>
    </row>
    <row r="114" spans="8:8" x14ac:dyDescent="0.25">
      <c r="H114" s="371"/>
    </row>
    <row r="115" spans="8:8" x14ac:dyDescent="0.25">
      <c r="H115" s="371"/>
    </row>
    <row r="116" spans="8:8" x14ac:dyDescent="0.25">
      <c r="H116" s="371"/>
    </row>
    <row r="117" spans="8:8" x14ac:dyDescent="0.25">
      <c r="H117" s="371"/>
    </row>
    <row r="118" spans="8:8" x14ac:dyDescent="0.25">
      <c r="H118" s="371"/>
    </row>
    <row r="119" spans="8:8" x14ac:dyDescent="0.25">
      <c r="H119" s="371"/>
    </row>
    <row r="120" spans="8:8" x14ac:dyDescent="0.25">
      <c r="H120" s="371"/>
    </row>
    <row r="121" spans="8:8" x14ac:dyDescent="0.25">
      <c r="H121" s="371"/>
    </row>
    <row r="122" spans="8:8" x14ac:dyDescent="0.25">
      <c r="H122" s="371"/>
    </row>
    <row r="123" spans="8:8" x14ac:dyDescent="0.25">
      <c r="H123" s="371"/>
    </row>
    <row r="124" spans="8:8" x14ac:dyDescent="0.25">
      <c r="H124" s="371"/>
    </row>
    <row r="125" spans="8:8" x14ac:dyDescent="0.25">
      <c r="H125" s="371"/>
    </row>
    <row r="126" spans="8:8" x14ac:dyDescent="0.25">
      <c r="H126" s="371"/>
    </row>
    <row r="127" spans="8:8" x14ac:dyDescent="0.25">
      <c r="H127" s="371"/>
    </row>
    <row r="128" spans="8:8" x14ac:dyDescent="0.25">
      <c r="H128" s="371"/>
    </row>
    <row r="129" spans="8:8" x14ac:dyDescent="0.25">
      <c r="H129" s="371"/>
    </row>
    <row r="130" spans="8:8" x14ac:dyDescent="0.25">
      <c r="H130" s="371"/>
    </row>
    <row r="131" spans="8:8" x14ac:dyDescent="0.25">
      <c r="H131" s="371"/>
    </row>
    <row r="132" spans="8:8" x14ac:dyDescent="0.25">
      <c r="H132" s="371"/>
    </row>
    <row r="133" spans="8:8" x14ac:dyDescent="0.25">
      <c r="H133" s="371"/>
    </row>
    <row r="134" spans="8:8" x14ac:dyDescent="0.25">
      <c r="H134" s="371"/>
    </row>
    <row r="135" spans="8:8" x14ac:dyDescent="0.25">
      <c r="H135" s="371"/>
    </row>
    <row r="136" spans="8:8" x14ac:dyDescent="0.25">
      <c r="H136" s="371"/>
    </row>
    <row r="137" spans="8:8" x14ac:dyDescent="0.25">
      <c r="H137" s="371"/>
    </row>
    <row r="138" spans="8:8" x14ac:dyDescent="0.25">
      <c r="H138" s="371"/>
    </row>
    <row r="139" spans="8:8" x14ac:dyDescent="0.25">
      <c r="H139" s="371"/>
    </row>
    <row r="140" spans="8:8" x14ac:dyDescent="0.25">
      <c r="H140" s="371"/>
    </row>
    <row r="141" spans="8:8" x14ac:dyDescent="0.25">
      <c r="H141" s="371"/>
    </row>
    <row r="142" spans="8:8" x14ac:dyDescent="0.25">
      <c r="H142" s="371"/>
    </row>
    <row r="143" spans="8:8" x14ac:dyDescent="0.25">
      <c r="H143" s="371"/>
    </row>
    <row r="144" spans="8:8" x14ac:dyDescent="0.25">
      <c r="H144" s="371"/>
    </row>
    <row r="145" spans="8:8" x14ac:dyDescent="0.25">
      <c r="H145" s="371"/>
    </row>
    <row r="146" spans="8:8" x14ac:dyDescent="0.25">
      <c r="H146" s="371"/>
    </row>
    <row r="147" spans="8:8" x14ac:dyDescent="0.25">
      <c r="H147" s="371"/>
    </row>
    <row r="148" spans="8:8" x14ac:dyDescent="0.25">
      <c r="H148" s="371"/>
    </row>
    <row r="149" spans="8:8" x14ac:dyDescent="0.25">
      <c r="H149" s="371"/>
    </row>
    <row r="150" spans="8:8" x14ac:dyDescent="0.25">
      <c r="H150" s="371"/>
    </row>
    <row r="151" spans="8:8" x14ac:dyDescent="0.25">
      <c r="H151" s="371"/>
    </row>
    <row r="152" spans="8:8" x14ac:dyDescent="0.25">
      <c r="H152" s="371"/>
    </row>
    <row r="153" spans="8:8" x14ac:dyDescent="0.25">
      <c r="H153" s="371"/>
    </row>
    <row r="154" spans="8:8" x14ac:dyDescent="0.25">
      <c r="H154" s="371"/>
    </row>
    <row r="155" spans="8:8" x14ac:dyDescent="0.25">
      <c r="H155" s="371"/>
    </row>
    <row r="156" spans="8:8" x14ac:dyDescent="0.25">
      <c r="H156" s="371"/>
    </row>
    <row r="157" spans="8:8" x14ac:dyDescent="0.25">
      <c r="H157" s="371"/>
    </row>
    <row r="158" spans="8:8" x14ac:dyDescent="0.25">
      <c r="H158" s="371"/>
    </row>
    <row r="159" spans="8:8" x14ac:dyDescent="0.25">
      <c r="H159" s="371"/>
    </row>
    <row r="160" spans="8:8" x14ac:dyDescent="0.25">
      <c r="H160" s="371"/>
    </row>
    <row r="161" spans="8:8" x14ac:dyDescent="0.25">
      <c r="H161" s="371"/>
    </row>
    <row r="162" spans="8:8" x14ac:dyDescent="0.25">
      <c r="H162" s="371"/>
    </row>
    <row r="163" spans="8:8" x14ac:dyDescent="0.25">
      <c r="H163" s="371"/>
    </row>
    <row r="164" spans="8:8" x14ac:dyDescent="0.25">
      <c r="H164" s="371"/>
    </row>
    <row r="165" spans="8:8" x14ac:dyDescent="0.25">
      <c r="H165" s="371"/>
    </row>
    <row r="166" spans="8:8" x14ac:dyDescent="0.25">
      <c r="H166" s="371"/>
    </row>
    <row r="167" spans="8:8" x14ac:dyDescent="0.25">
      <c r="H167" s="371"/>
    </row>
    <row r="168" spans="8:8" x14ac:dyDescent="0.25">
      <c r="H168" s="371"/>
    </row>
    <row r="169" spans="8:8" x14ac:dyDescent="0.25">
      <c r="H169" s="371"/>
    </row>
    <row r="170" spans="8:8" x14ac:dyDescent="0.25">
      <c r="H170" s="371"/>
    </row>
    <row r="171" spans="8:8" x14ac:dyDescent="0.25">
      <c r="H171" s="371"/>
    </row>
    <row r="172" spans="8:8" x14ac:dyDescent="0.25">
      <c r="H172" s="371"/>
    </row>
    <row r="173" spans="8:8" x14ac:dyDescent="0.25">
      <c r="H173" s="371"/>
    </row>
    <row r="174" spans="8:8" x14ac:dyDescent="0.25">
      <c r="H174" s="371"/>
    </row>
    <row r="175" spans="8:8" x14ac:dyDescent="0.25">
      <c r="H175" s="371"/>
    </row>
    <row r="176" spans="8:8" x14ac:dyDescent="0.25">
      <c r="H176" s="371"/>
    </row>
    <row r="177" spans="8:8" x14ac:dyDescent="0.25">
      <c r="H177" s="371"/>
    </row>
    <row r="178" spans="8:8" x14ac:dyDescent="0.25">
      <c r="H178" s="371"/>
    </row>
    <row r="179" spans="8:8" x14ac:dyDescent="0.25">
      <c r="H179" s="371"/>
    </row>
    <row r="180" spans="8:8" x14ac:dyDescent="0.25">
      <c r="H180" s="371"/>
    </row>
    <row r="181" spans="8:8" x14ac:dyDescent="0.25">
      <c r="H181" s="371"/>
    </row>
    <row r="182" spans="8:8" x14ac:dyDescent="0.25">
      <c r="H182" s="371"/>
    </row>
    <row r="183" spans="8:8" x14ac:dyDescent="0.25">
      <c r="H183" s="371"/>
    </row>
    <row r="184" spans="8:8" x14ac:dyDescent="0.25">
      <c r="H184" s="371"/>
    </row>
    <row r="185" spans="8:8" x14ac:dyDescent="0.25">
      <c r="H185" s="371"/>
    </row>
    <row r="186" spans="8:8" x14ac:dyDescent="0.25">
      <c r="H186" s="371"/>
    </row>
    <row r="187" spans="8:8" x14ac:dyDescent="0.25">
      <c r="H187" s="371"/>
    </row>
    <row r="188" spans="8:8" x14ac:dyDescent="0.25">
      <c r="H188" s="371"/>
    </row>
    <row r="189" spans="8:8" x14ac:dyDescent="0.25">
      <c r="H189" s="371"/>
    </row>
    <row r="190" spans="8:8" x14ac:dyDescent="0.25">
      <c r="H190" s="371"/>
    </row>
    <row r="191" spans="8:8" x14ac:dyDescent="0.25">
      <c r="H191" s="371"/>
    </row>
    <row r="192" spans="8:8" x14ac:dyDescent="0.25">
      <c r="H192" s="371"/>
    </row>
    <row r="193" spans="8:8" x14ac:dyDescent="0.25">
      <c r="H193" s="371"/>
    </row>
    <row r="194" spans="8:8" x14ac:dyDescent="0.25">
      <c r="H194" s="371"/>
    </row>
    <row r="195" spans="8:8" x14ac:dyDescent="0.25">
      <c r="H195" s="371"/>
    </row>
    <row r="196" spans="8:8" x14ac:dyDescent="0.25">
      <c r="H196" s="371"/>
    </row>
    <row r="197" spans="8:8" x14ac:dyDescent="0.25">
      <c r="H197" s="371"/>
    </row>
    <row r="198" spans="8:8" x14ac:dyDescent="0.25">
      <c r="H198" s="371"/>
    </row>
    <row r="199" spans="8:8" x14ac:dyDescent="0.25">
      <c r="H199" s="371"/>
    </row>
    <row r="200" spans="8:8" x14ac:dyDescent="0.25">
      <c r="H200" s="371"/>
    </row>
    <row r="201" spans="8:8" x14ac:dyDescent="0.25">
      <c r="H201" s="371"/>
    </row>
    <row r="202" spans="8:8" x14ac:dyDescent="0.25">
      <c r="H202" s="371"/>
    </row>
    <row r="203" spans="8:8" x14ac:dyDescent="0.25">
      <c r="H203" s="371"/>
    </row>
    <row r="204" spans="8:8" x14ac:dyDescent="0.25">
      <c r="H204" s="371"/>
    </row>
    <row r="205" spans="8:8" x14ac:dyDescent="0.25">
      <c r="H205" s="371"/>
    </row>
    <row r="206" spans="8:8" x14ac:dyDescent="0.25">
      <c r="H206" s="371"/>
    </row>
    <row r="207" spans="8:8" x14ac:dyDescent="0.25">
      <c r="H207" s="371"/>
    </row>
  </sheetData>
  <customSheetViews>
    <customSheetView guid="{5F4F3DD9-AA94-4B89-A9F2-3566C1218EDC}" scale="85" showPageBreaks="1" fitToPage="1" printArea="1" topLeftCell="A31">
      <selection activeCell="C35" sqref="C35"/>
      <pageMargins left="0.59055118110236227" right="0.39370078740157483" top="0.55118110236220474" bottom="0.55118110236220474" header="0.31496062992125984" footer="0.31496062992125984"/>
      <pageSetup paperSize="9" scale="56" firstPageNumber="2" fitToHeight="0" orientation="portrait" useFirstPageNumber="1" r:id="rId1"/>
      <headerFooter>
        <oddHeader xml:space="preserve">&amp;L&amp;"Arial,Regular"&amp;9CDCL&amp;R&amp;"Arial,Regular"&amp;9ALDTP 
</oddHeader>
        <oddFooter>&amp;L&amp;"Arial,Regular"&amp;9Signature of Bidder&amp;R&amp;"Arial,Regular"&amp;9Page &amp;P</oddFooter>
      </headerFooter>
    </customSheetView>
    <customSheetView guid="{B0FF80C2-2B10-469E-93D1-9FED9C0BA6EB}" scale="85" fitToPage="1">
      <selection activeCell="D19" sqref="D19"/>
      <pageMargins left="0.59055118110236227" right="0.39370078740157483" top="0.55118110236220474" bottom="0.55118110236220474" header="0.31496062992125984" footer="0.31496062992125984"/>
      <pageSetup paperSize="9" scale="55" firstPageNumber="2" fitToHeight="0" orientation="portrait" useFirstPageNumber="1" r:id="rId2"/>
      <headerFooter>
        <oddHeader xml:space="preserve">&amp;L&amp;"Arial,Regular"&amp;9CDCL&amp;R&amp;"Arial,Regular"&amp;9ALDTP 
</oddHeader>
        <oddFooter>&amp;L&amp;"Arial,Regular"&amp;9Signature of Bidder&amp;R&amp;"Arial,Regular"&amp;9Page &amp;P</oddFooter>
      </headerFooter>
    </customSheetView>
  </customSheetViews>
  <mergeCells count="12">
    <mergeCell ref="A39:G39"/>
    <mergeCell ref="A1:H1"/>
    <mergeCell ref="A2:H2"/>
    <mergeCell ref="A3:A4"/>
    <mergeCell ref="B3:B4"/>
    <mergeCell ref="C3:C4"/>
    <mergeCell ref="D3:D4"/>
    <mergeCell ref="E3:E4"/>
    <mergeCell ref="F3:G3"/>
    <mergeCell ref="H3:H4"/>
    <mergeCell ref="C38:G38"/>
    <mergeCell ref="H38:H39"/>
  </mergeCells>
  <pageMargins left="0.59055118110236204" right="0.39370078740157499" top="0.55118110236220497" bottom="0.55118110236220497" header="0.31496062992126" footer="0.31496062992126"/>
  <pageSetup paperSize="9" scale="65" firstPageNumber="4" fitToHeight="0" orientation="landscape" useFirstPageNumber="1" r:id="rId3"/>
  <headerFooter>
    <oddHeader xml:space="preserve">&amp;L&amp;"Arial,Regular"&amp;9CW-01, ALDTP, CDCL&amp;R&amp;"Arial,Regular"&amp;9May 2017
</oddHeader>
    <oddFooter>&amp;L&amp;"Arial,Regular"&amp;9Bill of Quantities&amp;R&amp;"Arial,Regular"&amp;9Page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9"/>
  <sheetViews>
    <sheetView topLeftCell="A79" zoomScale="85" zoomScaleNormal="85" workbookViewId="0">
      <selection activeCell="A74" sqref="A74"/>
    </sheetView>
  </sheetViews>
  <sheetFormatPr defaultRowHeight="15" x14ac:dyDescent="0.25"/>
  <cols>
    <col min="1" max="1" width="5" style="2" customWidth="1"/>
    <col min="2" max="2" width="9.42578125" style="30" customWidth="1"/>
    <col min="3" max="3" width="70.7109375" style="3" customWidth="1"/>
    <col min="4" max="4" width="9.5703125" style="3" customWidth="1"/>
    <col min="5" max="5" width="11.7109375" style="3" customWidth="1"/>
    <col min="6" max="6" width="20.140625" style="3" customWidth="1"/>
    <col min="7" max="7" width="45.85546875" style="3" customWidth="1"/>
    <col min="8" max="8" width="37.28515625" style="3" customWidth="1"/>
    <col min="9" max="9" width="11" style="3" customWidth="1"/>
    <col min="10" max="14" width="9.140625" style="3" customWidth="1"/>
    <col min="15" max="15" width="13.42578125" style="3" bestFit="1" customWidth="1"/>
    <col min="16" max="16" width="9.140625" style="3"/>
    <col min="17" max="17" width="13" style="3" customWidth="1"/>
    <col min="18" max="18" width="9.140625" style="3"/>
    <col min="19" max="19" width="11.5703125" style="3" customWidth="1"/>
    <col min="20" max="16384" width="9.140625" style="3"/>
  </cols>
  <sheetData>
    <row r="1" spans="1:9" ht="20.100000000000001" customHeight="1" x14ac:dyDescent="0.25">
      <c r="A1" s="559" t="s">
        <v>526</v>
      </c>
      <c r="B1" s="559"/>
      <c r="C1" s="559"/>
      <c r="D1" s="559"/>
      <c r="E1" s="559"/>
      <c r="F1" s="559"/>
      <c r="G1" s="559"/>
      <c r="H1" s="559"/>
      <c r="I1" s="285"/>
    </row>
    <row r="2" spans="1:9" ht="20.100000000000001" customHeight="1" thickBot="1" x14ac:dyDescent="0.3">
      <c r="A2" s="559" t="s">
        <v>702</v>
      </c>
      <c r="B2" s="560"/>
      <c r="C2" s="561"/>
      <c r="D2" s="561"/>
      <c r="E2" s="561"/>
      <c r="F2" s="561"/>
      <c r="G2" s="561"/>
      <c r="H2" s="561"/>
      <c r="I2" s="285"/>
    </row>
    <row r="3" spans="1:9" ht="30" customHeight="1" thickBot="1" x14ac:dyDescent="0.3">
      <c r="A3" s="580" t="s">
        <v>274</v>
      </c>
      <c r="B3" s="582" t="s">
        <v>684</v>
      </c>
      <c r="C3" s="584" t="s">
        <v>29</v>
      </c>
      <c r="D3" s="586" t="s">
        <v>1</v>
      </c>
      <c r="E3" s="588" t="s">
        <v>685</v>
      </c>
      <c r="F3" s="590" t="s">
        <v>686</v>
      </c>
      <c r="G3" s="591"/>
      <c r="H3" s="592" t="s">
        <v>275</v>
      </c>
    </row>
    <row r="4" spans="1:9" ht="28.5" customHeight="1" thickBot="1" x14ac:dyDescent="0.3">
      <c r="A4" s="581"/>
      <c r="B4" s="583"/>
      <c r="C4" s="585"/>
      <c r="D4" s="587"/>
      <c r="E4" s="589"/>
      <c r="F4" s="294" t="s">
        <v>687</v>
      </c>
      <c r="G4" s="294" t="s">
        <v>688</v>
      </c>
      <c r="H4" s="593"/>
    </row>
    <row r="5" spans="1:9" s="5" customFormat="1" ht="20.100000000000001" customHeight="1" x14ac:dyDescent="0.25">
      <c r="A5" s="407"/>
      <c r="B5" s="408"/>
      <c r="C5" s="409" t="s">
        <v>200</v>
      </c>
      <c r="D5" s="409"/>
      <c r="E5" s="409"/>
      <c r="F5" s="409"/>
      <c r="G5" s="409"/>
      <c r="H5" s="410"/>
    </row>
    <row r="6" spans="1:9" ht="138.75" customHeight="1" x14ac:dyDescent="0.25">
      <c r="A6" s="414">
        <v>301</v>
      </c>
      <c r="B6" s="182" t="s">
        <v>464</v>
      </c>
      <c r="C6" s="302" t="s">
        <v>591</v>
      </c>
      <c r="D6" s="375" t="s">
        <v>261</v>
      </c>
      <c r="E6" s="15">
        <v>42903</v>
      </c>
      <c r="F6" s="23"/>
      <c r="G6" s="23"/>
      <c r="H6" s="411"/>
    </row>
    <row r="7" spans="1:9" ht="134.25" customHeight="1" x14ac:dyDescent="0.25">
      <c r="A7" s="414">
        <v>302</v>
      </c>
      <c r="B7" s="329" t="s">
        <v>464</v>
      </c>
      <c r="C7" s="302" t="s">
        <v>592</v>
      </c>
      <c r="D7" s="375" t="s">
        <v>261</v>
      </c>
      <c r="E7" s="15">
        <v>71504.267000000007</v>
      </c>
      <c r="F7" s="23"/>
      <c r="G7" s="23"/>
      <c r="H7" s="411"/>
    </row>
    <row r="8" spans="1:9" ht="126.75" customHeight="1" x14ac:dyDescent="0.25">
      <c r="A8" s="305">
        <f>A7+1</f>
        <v>303</v>
      </c>
      <c r="B8" s="182" t="s">
        <v>464</v>
      </c>
      <c r="C8" s="302" t="s">
        <v>593</v>
      </c>
      <c r="D8" s="375" t="s">
        <v>261</v>
      </c>
      <c r="E8" s="15">
        <v>28601.706800000004</v>
      </c>
      <c r="F8" s="23"/>
      <c r="G8" s="23"/>
      <c r="H8" s="411"/>
    </row>
    <row r="9" spans="1:9" ht="69.75" customHeight="1" x14ac:dyDescent="0.25">
      <c r="A9" s="305">
        <f>A8+1</f>
        <v>304</v>
      </c>
      <c r="B9" s="375" t="s">
        <v>461</v>
      </c>
      <c r="C9" s="287" t="s">
        <v>265</v>
      </c>
      <c r="D9" s="375" t="s">
        <v>261</v>
      </c>
      <c r="E9" s="23">
        <v>38975</v>
      </c>
      <c r="F9" s="23"/>
      <c r="G9" s="23"/>
      <c r="H9" s="411"/>
    </row>
    <row r="10" spans="1:9" s="5" customFormat="1" ht="20.100000000000001" customHeight="1" x14ac:dyDescent="0.25">
      <c r="A10" s="307"/>
      <c r="B10" s="220"/>
      <c r="C10" s="219" t="s">
        <v>567</v>
      </c>
      <c r="D10" s="219"/>
      <c r="E10" s="219"/>
      <c r="F10" s="219"/>
      <c r="G10" s="219"/>
      <c r="H10" s="308"/>
    </row>
    <row r="11" spans="1:9" ht="96.75" customHeight="1" x14ac:dyDescent="0.25">
      <c r="A11" s="305">
        <f>A9+1</f>
        <v>305</v>
      </c>
      <c r="B11" s="351" t="s">
        <v>693</v>
      </c>
      <c r="C11" s="20" t="s">
        <v>484</v>
      </c>
      <c r="D11" s="375" t="s">
        <v>261</v>
      </c>
      <c r="E11" s="15">
        <v>780</v>
      </c>
      <c r="F11" s="15"/>
      <c r="G11" s="23"/>
      <c r="H11" s="411"/>
    </row>
    <row r="12" spans="1:9" ht="72.75" x14ac:dyDescent="0.25">
      <c r="A12" s="305">
        <f t="shared" ref="A12:A17" si="0">A11+1</f>
        <v>306</v>
      </c>
      <c r="B12" s="282" t="s">
        <v>463</v>
      </c>
      <c r="C12" s="21" t="s">
        <v>510</v>
      </c>
      <c r="D12" s="375" t="s">
        <v>261</v>
      </c>
      <c r="E12" s="15">
        <v>4424.0324999999993</v>
      </c>
      <c r="F12" s="15"/>
      <c r="G12" s="23"/>
      <c r="H12" s="411"/>
    </row>
    <row r="13" spans="1:9" ht="84.75" customHeight="1" x14ac:dyDescent="0.25">
      <c r="A13" s="305">
        <f t="shared" si="0"/>
        <v>307</v>
      </c>
      <c r="B13" s="282" t="s">
        <v>463</v>
      </c>
      <c r="C13" s="290" t="s">
        <v>528</v>
      </c>
      <c r="D13" s="375" t="s">
        <v>261</v>
      </c>
      <c r="E13" s="15">
        <v>4175.0750000000007</v>
      </c>
      <c r="F13" s="15"/>
      <c r="G13" s="23"/>
      <c r="H13" s="411"/>
    </row>
    <row r="14" spans="1:9" ht="110.25" customHeight="1" x14ac:dyDescent="0.25">
      <c r="A14" s="305">
        <f t="shared" si="0"/>
        <v>308</v>
      </c>
      <c r="B14" s="282" t="s">
        <v>463</v>
      </c>
      <c r="C14" s="291" t="s">
        <v>529</v>
      </c>
      <c r="D14" s="375" t="s">
        <v>261</v>
      </c>
      <c r="E14" s="15">
        <v>645.96</v>
      </c>
      <c r="F14" s="15"/>
      <c r="G14" s="23"/>
      <c r="H14" s="411"/>
    </row>
    <row r="15" spans="1:9" ht="148.5" customHeight="1" x14ac:dyDescent="0.25">
      <c r="A15" s="305">
        <f t="shared" si="0"/>
        <v>309</v>
      </c>
      <c r="B15" s="182" t="s">
        <v>462</v>
      </c>
      <c r="C15" s="14" t="s">
        <v>4</v>
      </c>
      <c r="D15" s="375" t="s">
        <v>262</v>
      </c>
      <c r="E15" s="15">
        <v>658.72512083333345</v>
      </c>
      <c r="F15" s="15"/>
      <c r="G15" s="23"/>
      <c r="H15" s="411"/>
    </row>
    <row r="16" spans="1:9" ht="117" x14ac:dyDescent="0.25">
      <c r="A16" s="305">
        <f t="shared" si="0"/>
        <v>310</v>
      </c>
      <c r="B16" s="182" t="s">
        <v>464</v>
      </c>
      <c r="C16" s="185" t="s">
        <v>525</v>
      </c>
      <c r="D16" s="375" t="s">
        <v>261</v>
      </c>
      <c r="E16" s="15">
        <v>18754.5</v>
      </c>
      <c r="F16" s="15"/>
      <c r="G16" s="23"/>
      <c r="H16" s="411"/>
    </row>
    <row r="17" spans="1:8" s="5" customFormat="1" ht="54" customHeight="1" x14ac:dyDescent="0.25">
      <c r="A17" s="305">
        <f t="shared" si="0"/>
        <v>311</v>
      </c>
      <c r="B17" s="375" t="s">
        <v>465</v>
      </c>
      <c r="C17" s="21" t="s">
        <v>9</v>
      </c>
      <c r="D17" s="375" t="s">
        <v>269</v>
      </c>
      <c r="E17" s="15">
        <v>251.35</v>
      </c>
      <c r="F17" s="15"/>
      <c r="G17" s="23"/>
      <c r="H17" s="411"/>
    </row>
    <row r="18" spans="1:8" s="5" customFormat="1" ht="72" x14ac:dyDescent="0.25">
      <c r="A18" s="305">
        <f t="shared" ref="A18:A22" si="1">A17+1</f>
        <v>312</v>
      </c>
      <c r="B18" s="32" t="s">
        <v>466</v>
      </c>
      <c r="C18" s="186" t="s">
        <v>227</v>
      </c>
      <c r="D18" s="375" t="s">
        <v>263</v>
      </c>
      <c r="E18" s="15">
        <v>409</v>
      </c>
      <c r="F18" s="23"/>
      <c r="G18" s="23"/>
      <c r="H18" s="411"/>
    </row>
    <row r="19" spans="1:8" ht="72.75" x14ac:dyDescent="0.25">
      <c r="A19" s="305">
        <f t="shared" si="1"/>
        <v>313</v>
      </c>
      <c r="B19" s="375" t="s">
        <v>467</v>
      </c>
      <c r="C19" s="24" t="s">
        <v>486</v>
      </c>
      <c r="D19" s="375" t="s">
        <v>260</v>
      </c>
      <c r="E19" s="15">
        <v>267.46000000000004</v>
      </c>
      <c r="F19" s="15"/>
      <c r="G19" s="23"/>
      <c r="H19" s="411"/>
    </row>
    <row r="20" spans="1:8" ht="92.25" customHeight="1" x14ac:dyDescent="0.25">
      <c r="A20" s="305">
        <f t="shared" si="1"/>
        <v>314</v>
      </c>
      <c r="B20" s="375" t="s">
        <v>468</v>
      </c>
      <c r="C20" s="24" t="s">
        <v>501</v>
      </c>
      <c r="D20" s="375" t="s">
        <v>269</v>
      </c>
      <c r="E20" s="15">
        <v>1972</v>
      </c>
      <c r="F20" s="15"/>
      <c r="G20" s="23"/>
      <c r="H20" s="411"/>
    </row>
    <row r="21" spans="1:8" ht="88.5" x14ac:dyDescent="0.25">
      <c r="A21" s="305">
        <f t="shared" si="1"/>
        <v>315</v>
      </c>
      <c r="B21" s="375" t="s">
        <v>469</v>
      </c>
      <c r="C21" s="25" t="s">
        <v>507</v>
      </c>
      <c r="D21" s="375" t="s">
        <v>260</v>
      </c>
      <c r="E21" s="15">
        <v>6251.5</v>
      </c>
      <c r="F21" s="15"/>
      <c r="G21" s="23"/>
      <c r="H21" s="411"/>
    </row>
    <row r="22" spans="1:8" ht="87.75" x14ac:dyDescent="0.25">
      <c r="A22" s="305">
        <f t="shared" si="1"/>
        <v>316</v>
      </c>
      <c r="B22" s="375" t="s">
        <v>470</v>
      </c>
      <c r="C22" s="26" t="s">
        <v>498</v>
      </c>
      <c r="D22" s="375" t="s">
        <v>260</v>
      </c>
      <c r="E22" s="15">
        <v>17263.95</v>
      </c>
      <c r="F22" s="15"/>
      <c r="G22" s="23"/>
      <c r="H22" s="411"/>
    </row>
    <row r="23" spans="1:8" s="5" customFormat="1" ht="20.100000000000001" customHeight="1" x14ac:dyDescent="0.25">
      <c r="A23" s="307"/>
      <c r="B23" s="220"/>
      <c r="C23" s="219" t="s">
        <v>519</v>
      </c>
      <c r="D23" s="219"/>
      <c r="E23" s="219"/>
      <c r="F23" s="219"/>
      <c r="G23" s="219"/>
      <c r="H23" s="308"/>
    </row>
    <row r="24" spans="1:8" s="5" customFormat="1" ht="87.75" customHeight="1" x14ac:dyDescent="0.25">
      <c r="A24" s="366">
        <f>A22+1</f>
        <v>317</v>
      </c>
      <c r="B24" s="351" t="s">
        <v>662</v>
      </c>
      <c r="C24" s="283" t="s">
        <v>663</v>
      </c>
      <c r="D24" s="375" t="s">
        <v>261</v>
      </c>
      <c r="E24" s="15">
        <v>8120</v>
      </c>
      <c r="F24" s="23"/>
      <c r="G24" s="23"/>
      <c r="H24" s="411"/>
    </row>
    <row r="25" spans="1:8" s="5" customFormat="1" ht="91.5" customHeight="1" x14ac:dyDescent="0.25">
      <c r="A25" s="305">
        <f t="shared" ref="A25:A27" si="2">A24+1</f>
        <v>318</v>
      </c>
      <c r="B25" s="351" t="s">
        <v>690</v>
      </c>
      <c r="C25" s="283" t="s">
        <v>664</v>
      </c>
      <c r="D25" s="375" t="s">
        <v>261</v>
      </c>
      <c r="E25" s="15">
        <v>4060</v>
      </c>
      <c r="F25" s="15"/>
      <c r="G25" s="23"/>
      <c r="H25" s="411"/>
    </row>
    <row r="26" spans="1:8" s="5" customFormat="1" ht="87" customHeight="1" x14ac:dyDescent="0.25">
      <c r="A26" s="305">
        <f t="shared" si="2"/>
        <v>319</v>
      </c>
      <c r="B26" s="351" t="s">
        <v>691</v>
      </c>
      <c r="C26" s="283" t="s">
        <v>665</v>
      </c>
      <c r="D26" s="375" t="s">
        <v>261</v>
      </c>
      <c r="E26" s="15">
        <v>1217.9639999999999</v>
      </c>
      <c r="F26" s="15"/>
      <c r="G26" s="23"/>
      <c r="H26" s="411"/>
    </row>
    <row r="27" spans="1:8" ht="72" x14ac:dyDescent="0.25">
      <c r="A27" s="305">
        <f t="shared" si="2"/>
        <v>320</v>
      </c>
      <c r="B27" s="375" t="s">
        <v>461</v>
      </c>
      <c r="C27" s="20" t="s">
        <v>265</v>
      </c>
      <c r="D27" s="375" t="s">
        <v>261</v>
      </c>
      <c r="E27" s="15">
        <v>195</v>
      </c>
      <c r="F27" s="23"/>
      <c r="G27" s="23"/>
      <c r="H27" s="411"/>
    </row>
    <row r="28" spans="1:8" ht="93.75" customHeight="1" x14ac:dyDescent="0.25">
      <c r="A28" s="305">
        <f t="shared" ref="A28:A38" si="3">A27+1</f>
        <v>321</v>
      </c>
      <c r="B28" s="351" t="s">
        <v>692</v>
      </c>
      <c r="C28" s="20" t="s">
        <v>484</v>
      </c>
      <c r="D28" s="375" t="s">
        <v>261</v>
      </c>
      <c r="E28" s="15">
        <v>812</v>
      </c>
      <c r="F28" s="15"/>
      <c r="G28" s="23"/>
      <c r="H28" s="411"/>
    </row>
    <row r="29" spans="1:8" ht="72.75" customHeight="1" x14ac:dyDescent="0.25">
      <c r="A29" s="305">
        <f t="shared" si="3"/>
        <v>322</v>
      </c>
      <c r="B29" s="343" t="s">
        <v>463</v>
      </c>
      <c r="C29" s="215" t="s">
        <v>658</v>
      </c>
      <c r="D29" s="215" t="s">
        <v>261</v>
      </c>
      <c r="E29" s="215">
        <v>2735</v>
      </c>
      <c r="F29" s="215"/>
      <c r="G29" s="215"/>
      <c r="H29" s="413"/>
    </row>
    <row r="30" spans="1:8" ht="73.5" customHeight="1" x14ac:dyDescent="0.25">
      <c r="A30" s="305">
        <f t="shared" si="3"/>
        <v>323</v>
      </c>
      <c r="B30" s="282" t="s">
        <v>463</v>
      </c>
      <c r="C30" s="21" t="s">
        <v>402</v>
      </c>
      <c r="D30" s="375" t="s">
        <v>261</v>
      </c>
      <c r="E30" s="15">
        <v>2354</v>
      </c>
      <c r="F30" s="15"/>
      <c r="G30" s="23"/>
      <c r="H30" s="411"/>
    </row>
    <row r="31" spans="1:8" ht="72" customHeight="1" x14ac:dyDescent="0.25">
      <c r="A31" s="305">
        <f t="shared" si="3"/>
        <v>324</v>
      </c>
      <c r="B31" s="282" t="s">
        <v>463</v>
      </c>
      <c r="C31" s="288" t="s">
        <v>522</v>
      </c>
      <c r="D31" s="375" t="s">
        <v>261</v>
      </c>
      <c r="E31" s="15">
        <v>3175</v>
      </c>
      <c r="F31" s="15"/>
      <c r="G31" s="23"/>
      <c r="H31" s="411"/>
    </row>
    <row r="32" spans="1:8" ht="159" customHeight="1" x14ac:dyDescent="0.25">
      <c r="A32" s="305">
        <f t="shared" si="3"/>
        <v>325</v>
      </c>
      <c r="B32" s="182" t="s">
        <v>462</v>
      </c>
      <c r="C32" s="14" t="s">
        <v>4</v>
      </c>
      <c r="D32" s="375" t="s">
        <v>262</v>
      </c>
      <c r="E32" s="15">
        <v>538</v>
      </c>
      <c r="F32" s="15"/>
      <c r="G32" s="23"/>
      <c r="H32" s="411"/>
    </row>
    <row r="33" spans="1:8" ht="43.5" x14ac:dyDescent="0.25">
      <c r="A33" s="305">
        <f t="shared" si="3"/>
        <v>326</v>
      </c>
      <c r="B33" s="375" t="s">
        <v>465</v>
      </c>
      <c r="C33" s="21" t="s">
        <v>9</v>
      </c>
      <c r="D33" s="375" t="s">
        <v>269</v>
      </c>
      <c r="E33" s="15">
        <v>568</v>
      </c>
      <c r="F33" s="15"/>
      <c r="G33" s="23"/>
      <c r="H33" s="411"/>
    </row>
    <row r="34" spans="1:8" s="5" customFormat="1" ht="69.75" customHeight="1" x14ac:dyDescent="0.25">
      <c r="A34" s="305">
        <f t="shared" si="3"/>
        <v>327</v>
      </c>
      <c r="B34" s="32" t="s">
        <v>466</v>
      </c>
      <c r="C34" s="186" t="s">
        <v>227</v>
      </c>
      <c r="D34" s="375" t="s">
        <v>263</v>
      </c>
      <c r="E34" s="15">
        <v>1015</v>
      </c>
      <c r="F34" s="23"/>
      <c r="G34" s="23"/>
      <c r="H34" s="411"/>
    </row>
    <row r="35" spans="1:8" ht="72.75" x14ac:dyDescent="0.25">
      <c r="A35" s="305">
        <f t="shared" si="3"/>
        <v>328</v>
      </c>
      <c r="B35" s="375" t="s">
        <v>467</v>
      </c>
      <c r="C35" s="24" t="s">
        <v>486</v>
      </c>
      <c r="D35" s="375" t="s">
        <v>260</v>
      </c>
      <c r="E35" s="15">
        <v>375</v>
      </c>
      <c r="F35" s="15"/>
      <c r="G35" s="23"/>
      <c r="H35" s="411"/>
    </row>
    <row r="36" spans="1:8" ht="99" customHeight="1" x14ac:dyDescent="0.25">
      <c r="A36" s="305">
        <f t="shared" si="3"/>
        <v>329</v>
      </c>
      <c r="B36" s="375" t="s">
        <v>468</v>
      </c>
      <c r="C36" s="24" t="s">
        <v>501</v>
      </c>
      <c r="D36" s="375" t="s">
        <v>269</v>
      </c>
      <c r="E36" s="15">
        <v>1008</v>
      </c>
      <c r="F36" s="15"/>
      <c r="G36" s="23"/>
      <c r="H36" s="411"/>
    </row>
    <row r="37" spans="1:8" ht="88.5" x14ac:dyDescent="0.25">
      <c r="A37" s="305">
        <f t="shared" si="3"/>
        <v>330</v>
      </c>
      <c r="B37" s="375" t="s">
        <v>469</v>
      </c>
      <c r="C37" s="25" t="s">
        <v>507</v>
      </c>
      <c r="D37" s="375" t="s">
        <v>260</v>
      </c>
      <c r="E37" s="15">
        <v>14974</v>
      </c>
      <c r="F37" s="15"/>
      <c r="G37" s="23"/>
      <c r="H37" s="411"/>
    </row>
    <row r="38" spans="1:8" ht="87.75" x14ac:dyDescent="0.25">
      <c r="A38" s="305">
        <f t="shared" si="3"/>
        <v>331</v>
      </c>
      <c r="B38" s="375" t="s">
        <v>470</v>
      </c>
      <c r="C38" s="26" t="s">
        <v>498</v>
      </c>
      <c r="D38" s="375" t="s">
        <v>260</v>
      </c>
      <c r="E38" s="15">
        <v>21136</v>
      </c>
      <c r="F38" s="15"/>
      <c r="G38" s="23"/>
      <c r="H38" s="411"/>
    </row>
    <row r="39" spans="1:8" s="5" customFormat="1" ht="20.100000000000001" customHeight="1" x14ac:dyDescent="0.25">
      <c r="A39" s="307"/>
      <c r="B39" s="220"/>
      <c r="C39" s="219" t="s">
        <v>520</v>
      </c>
      <c r="D39" s="219"/>
      <c r="E39" s="219"/>
      <c r="F39" s="219"/>
      <c r="G39" s="219"/>
      <c r="H39" s="308"/>
    </row>
    <row r="40" spans="1:8" s="5" customFormat="1" ht="90.75" customHeight="1" x14ac:dyDescent="0.25">
      <c r="A40" s="366">
        <f>A38+1</f>
        <v>332</v>
      </c>
      <c r="B40" s="351" t="s">
        <v>662</v>
      </c>
      <c r="C40" s="283" t="s">
        <v>523</v>
      </c>
      <c r="D40" s="375" t="s">
        <v>261</v>
      </c>
      <c r="E40" s="15">
        <v>3536</v>
      </c>
      <c r="F40" s="23"/>
      <c r="G40" s="23"/>
      <c r="H40" s="411"/>
    </row>
    <row r="41" spans="1:8" s="5" customFormat="1" ht="69" customHeight="1" x14ac:dyDescent="0.25">
      <c r="A41" s="305">
        <f t="shared" ref="A41:A54" si="4">A40+1</f>
        <v>333</v>
      </c>
      <c r="B41" s="351" t="s">
        <v>696</v>
      </c>
      <c r="C41" s="283" t="s">
        <v>666</v>
      </c>
      <c r="D41" s="375" t="s">
        <v>261</v>
      </c>
      <c r="E41" s="15">
        <v>3536</v>
      </c>
      <c r="F41" s="15"/>
      <c r="G41" s="23"/>
      <c r="H41" s="411"/>
    </row>
    <row r="42" spans="1:8" s="5" customFormat="1" ht="75" customHeight="1" x14ac:dyDescent="0.25">
      <c r="A42" s="305">
        <f t="shared" si="4"/>
        <v>334</v>
      </c>
      <c r="B42" s="351" t="s">
        <v>691</v>
      </c>
      <c r="C42" s="283" t="s">
        <v>667</v>
      </c>
      <c r="D42" s="375" t="s">
        <v>261</v>
      </c>
      <c r="E42" s="15">
        <v>590</v>
      </c>
      <c r="F42" s="15"/>
      <c r="G42" s="23"/>
      <c r="H42" s="411"/>
    </row>
    <row r="43" spans="1:8" ht="110.25" customHeight="1" x14ac:dyDescent="0.25">
      <c r="A43" s="305">
        <f t="shared" si="4"/>
        <v>335</v>
      </c>
      <c r="B43" s="351" t="s">
        <v>693</v>
      </c>
      <c r="C43" s="20" t="s">
        <v>484</v>
      </c>
      <c r="D43" s="375" t="s">
        <v>261</v>
      </c>
      <c r="E43" s="15">
        <v>502</v>
      </c>
      <c r="F43" s="15"/>
      <c r="G43" s="23"/>
      <c r="H43" s="411"/>
    </row>
    <row r="44" spans="1:8" ht="72.75" x14ac:dyDescent="0.25">
      <c r="A44" s="305">
        <f t="shared" si="4"/>
        <v>336</v>
      </c>
      <c r="B44" s="282" t="s">
        <v>463</v>
      </c>
      <c r="C44" s="288" t="s">
        <v>521</v>
      </c>
      <c r="D44" s="375" t="s">
        <v>261</v>
      </c>
      <c r="E44" s="15">
        <v>3509</v>
      </c>
      <c r="F44" s="15"/>
      <c r="G44" s="23"/>
      <c r="H44" s="411"/>
    </row>
    <row r="45" spans="1:8" ht="72.75" x14ac:dyDescent="0.25">
      <c r="A45" s="305">
        <f t="shared" si="4"/>
        <v>337</v>
      </c>
      <c r="B45" s="282" t="s">
        <v>463</v>
      </c>
      <c r="C45" s="290" t="s">
        <v>543</v>
      </c>
      <c r="D45" s="375" t="s">
        <v>261</v>
      </c>
      <c r="E45" s="15">
        <v>2855.85</v>
      </c>
      <c r="F45" s="15"/>
      <c r="G45" s="23"/>
      <c r="H45" s="411"/>
    </row>
    <row r="46" spans="1:8" ht="108.75" customHeight="1" x14ac:dyDescent="0.25">
      <c r="A46" s="305">
        <f t="shared" si="4"/>
        <v>338</v>
      </c>
      <c r="B46" s="282" t="s">
        <v>463</v>
      </c>
      <c r="C46" s="291" t="s">
        <v>529</v>
      </c>
      <c r="D46" s="375" t="s">
        <v>261</v>
      </c>
      <c r="E46" s="15">
        <v>53.984000000000009</v>
      </c>
      <c r="F46" s="15"/>
      <c r="G46" s="23"/>
      <c r="H46" s="411"/>
    </row>
    <row r="47" spans="1:8" ht="143.25" x14ac:dyDescent="0.25">
      <c r="A47" s="305">
        <f t="shared" si="4"/>
        <v>339</v>
      </c>
      <c r="B47" s="182" t="s">
        <v>462</v>
      </c>
      <c r="C47" s="14" t="s">
        <v>4</v>
      </c>
      <c r="D47" s="375" t="s">
        <v>262</v>
      </c>
      <c r="E47" s="15">
        <v>450</v>
      </c>
      <c r="F47" s="15"/>
      <c r="G47" s="23"/>
      <c r="H47" s="411"/>
    </row>
    <row r="48" spans="1:8" ht="111.75" customHeight="1" x14ac:dyDescent="0.25">
      <c r="A48" s="305">
        <f t="shared" si="4"/>
        <v>340</v>
      </c>
      <c r="B48" s="182" t="s">
        <v>464</v>
      </c>
      <c r="C48" s="185" t="s">
        <v>594</v>
      </c>
      <c r="D48" s="375" t="s">
        <v>261</v>
      </c>
      <c r="E48" s="15">
        <v>15906</v>
      </c>
      <c r="F48" s="15"/>
      <c r="G48" s="23"/>
      <c r="H48" s="411"/>
    </row>
    <row r="49" spans="1:8" ht="57.75" customHeight="1" x14ac:dyDescent="0.25">
      <c r="A49" s="305">
        <f t="shared" si="4"/>
        <v>341</v>
      </c>
      <c r="B49" s="375" t="s">
        <v>465</v>
      </c>
      <c r="C49" s="21" t="s">
        <v>9</v>
      </c>
      <c r="D49" s="375" t="s">
        <v>269</v>
      </c>
      <c r="E49" s="15">
        <v>188</v>
      </c>
      <c r="F49" s="15"/>
      <c r="G49" s="23"/>
      <c r="H49" s="411"/>
    </row>
    <row r="50" spans="1:8" s="5" customFormat="1" ht="73.5" customHeight="1" x14ac:dyDescent="0.25">
      <c r="A50" s="305">
        <f t="shared" si="4"/>
        <v>342</v>
      </c>
      <c r="B50" s="32" t="s">
        <v>466</v>
      </c>
      <c r="C50" s="186" t="s">
        <v>227</v>
      </c>
      <c r="D50" s="375" t="s">
        <v>263</v>
      </c>
      <c r="E50" s="15">
        <v>645</v>
      </c>
      <c r="F50" s="23"/>
      <c r="G50" s="23"/>
      <c r="H50" s="411"/>
    </row>
    <row r="51" spans="1:8" ht="78" customHeight="1" x14ac:dyDescent="0.25">
      <c r="A51" s="305">
        <f t="shared" si="4"/>
        <v>343</v>
      </c>
      <c r="B51" s="375" t="s">
        <v>467</v>
      </c>
      <c r="C51" s="24" t="s">
        <v>486</v>
      </c>
      <c r="D51" s="375" t="s">
        <v>260</v>
      </c>
      <c r="E51" s="15">
        <v>128</v>
      </c>
      <c r="F51" s="15"/>
      <c r="G51" s="23"/>
      <c r="H51" s="411"/>
    </row>
    <row r="52" spans="1:8" ht="114.75" customHeight="1" x14ac:dyDescent="0.25">
      <c r="A52" s="305">
        <f t="shared" si="4"/>
        <v>344</v>
      </c>
      <c r="B52" s="375" t="s">
        <v>468</v>
      </c>
      <c r="C52" s="24" t="s">
        <v>501</v>
      </c>
      <c r="D52" s="375" t="s">
        <v>269</v>
      </c>
      <c r="E52" s="15">
        <v>374</v>
      </c>
      <c r="F52" s="15"/>
      <c r="G52" s="23"/>
      <c r="H52" s="411"/>
    </row>
    <row r="53" spans="1:8" ht="88.5" x14ac:dyDescent="0.25">
      <c r="A53" s="305">
        <f t="shared" si="4"/>
        <v>345</v>
      </c>
      <c r="B53" s="375" t="s">
        <v>469</v>
      </c>
      <c r="C53" s="25" t="s">
        <v>507</v>
      </c>
      <c r="D53" s="375" t="s">
        <v>260</v>
      </c>
      <c r="E53" s="15">
        <v>5302</v>
      </c>
      <c r="F53" s="15"/>
      <c r="G53" s="23"/>
      <c r="H53" s="411"/>
    </row>
    <row r="54" spans="1:8" ht="93" customHeight="1" x14ac:dyDescent="0.25">
      <c r="A54" s="305">
        <f t="shared" si="4"/>
        <v>346</v>
      </c>
      <c r="B54" s="375" t="s">
        <v>470</v>
      </c>
      <c r="C54" s="26" t="s">
        <v>498</v>
      </c>
      <c r="D54" s="375" t="s">
        <v>260</v>
      </c>
      <c r="E54" s="15">
        <v>5784</v>
      </c>
      <c r="F54" s="15"/>
      <c r="G54" s="23"/>
      <c r="H54" s="411"/>
    </row>
    <row r="55" spans="1:8" s="5" customFormat="1" ht="20.100000000000001" customHeight="1" x14ac:dyDescent="0.25">
      <c r="A55" s="307"/>
      <c r="B55" s="220"/>
      <c r="C55" s="219" t="s">
        <v>203</v>
      </c>
      <c r="D55" s="219"/>
      <c r="E55" s="219"/>
      <c r="F55" s="219"/>
      <c r="G55" s="219"/>
      <c r="H55" s="308"/>
    </row>
    <row r="56" spans="1:8" ht="99.75" customHeight="1" x14ac:dyDescent="0.25">
      <c r="A56" s="305">
        <f>A54+1</f>
        <v>347</v>
      </c>
      <c r="B56" s="351" t="s">
        <v>692</v>
      </c>
      <c r="C56" s="20" t="s">
        <v>484</v>
      </c>
      <c r="D56" s="375" t="s">
        <v>261</v>
      </c>
      <c r="E56" s="15">
        <v>434</v>
      </c>
      <c r="F56" s="15"/>
      <c r="G56" s="23"/>
      <c r="H56" s="411"/>
    </row>
    <row r="57" spans="1:8" ht="95.25" customHeight="1" x14ac:dyDescent="0.2">
      <c r="A57" s="305">
        <f t="shared" ref="A57:A59" si="5">A56+1</f>
        <v>348</v>
      </c>
      <c r="B57" s="282" t="s">
        <v>463</v>
      </c>
      <c r="C57" s="346" t="s">
        <v>403</v>
      </c>
      <c r="D57" s="375" t="s">
        <v>261</v>
      </c>
      <c r="E57" s="15">
        <v>991</v>
      </c>
      <c r="F57" s="15"/>
      <c r="G57" s="23"/>
      <c r="H57" s="411"/>
    </row>
    <row r="58" spans="1:8" ht="75" customHeight="1" x14ac:dyDescent="0.25">
      <c r="A58" s="305">
        <f t="shared" si="5"/>
        <v>349</v>
      </c>
      <c r="B58" s="282" t="s">
        <v>463</v>
      </c>
      <c r="C58" s="296" t="s">
        <v>595</v>
      </c>
      <c r="D58" s="375" t="s">
        <v>261</v>
      </c>
      <c r="E58" s="15">
        <v>338</v>
      </c>
      <c r="F58" s="15"/>
      <c r="G58" s="23"/>
      <c r="H58" s="411"/>
    </row>
    <row r="59" spans="1:8" ht="158.25" customHeight="1" x14ac:dyDescent="0.25">
      <c r="A59" s="305">
        <f t="shared" si="5"/>
        <v>350</v>
      </c>
      <c r="B59" s="182" t="s">
        <v>462</v>
      </c>
      <c r="C59" s="304" t="s">
        <v>4</v>
      </c>
      <c r="D59" s="375" t="s">
        <v>262</v>
      </c>
      <c r="E59" s="15">
        <v>68</v>
      </c>
      <c r="F59" s="15"/>
      <c r="G59" s="23"/>
      <c r="H59" s="411"/>
    </row>
    <row r="60" spans="1:8" s="5" customFormat="1" ht="20.100000000000001" customHeight="1" x14ac:dyDescent="0.25">
      <c r="A60" s="307"/>
      <c r="B60" s="220"/>
      <c r="C60" s="219" t="s">
        <v>204</v>
      </c>
      <c r="D60" s="219"/>
      <c r="E60" s="219"/>
      <c r="F60" s="219"/>
      <c r="G60" s="219"/>
      <c r="H60" s="308"/>
    </row>
    <row r="61" spans="1:8" s="5" customFormat="1" ht="90" customHeight="1" x14ac:dyDescent="0.25">
      <c r="A61" s="366">
        <f>A59+1</f>
        <v>351</v>
      </c>
      <c r="B61" s="351" t="s">
        <v>662</v>
      </c>
      <c r="C61" s="283" t="s">
        <v>596</v>
      </c>
      <c r="D61" s="375" t="s">
        <v>261</v>
      </c>
      <c r="E61" s="15">
        <v>975</v>
      </c>
      <c r="F61" s="23"/>
      <c r="G61" s="23"/>
      <c r="H61" s="411"/>
    </row>
    <row r="62" spans="1:8" s="5" customFormat="1" ht="104.25" customHeight="1" x14ac:dyDescent="0.25">
      <c r="A62" s="305">
        <f t="shared" ref="A62:A64" si="6">A61+1</f>
        <v>352</v>
      </c>
      <c r="B62" s="351" t="s">
        <v>690</v>
      </c>
      <c r="C62" s="283" t="s">
        <v>668</v>
      </c>
      <c r="D62" s="375" t="s">
        <v>261</v>
      </c>
      <c r="E62" s="15">
        <v>243.75</v>
      </c>
      <c r="F62" s="15"/>
      <c r="G62" s="23"/>
      <c r="H62" s="411"/>
    </row>
    <row r="63" spans="1:8" s="5" customFormat="1" ht="91.5" customHeight="1" x14ac:dyDescent="0.25">
      <c r="A63" s="305">
        <f t="shared" si="6"/>
        <v>353</v>
      </c>
      <c r="B63" s="344" t="s">
        <v>691</v>
      </c>
      <c r="C63" s="215" t="s">
        <v>669</v>
      </c>
      <c r="D63" s="215" t="s">
        <v>261</v>
      </c>
      <c r="E63" s="215">
        <v>260</v>
      </c>
      <c r="F63" s="215"/>
      <c r="G63" s="215"/>
      <c r="H63" s="413"/>
    </row>
    <row r="64" spans="1:8" ht="85.5" customHeight="1" x14ac:dyDescent="0.25">
      <c r="A64" s="305">
        <f t="shared" si="6"/>
        <v>354</v>
      </c>
      <c r="B64" s="351" t="s">
        <v>692</v>
      </c>
      <c r="C64" s="289" t="s">
        <v>487</v>
      </c>
      <c r="D64" s="375" t="s">
        <v>261</v>
      </c>
      <c r="E64" s="15">
        <v>130</v>
      </c>
      <c r="F64" s="15"/>
      <c r="G64" s="23"/>
      <c r="H64" s="411"/>
    </row>
    <row r="65" spans="1:8" ht="80.25" customHeight="1" x14ac:dyDescent="0.25">
      <c r="A65" s="305">
        <f>A64+1</f>
        <v>355</v>
      </c>
      <c r="B65" s="282" t="s">
        <v>463</v>
      </c>
      <c r="C65" s="21" t="s">
        <v>511</v>
      </c>
      <c r="D65" s="375" t="s">
        <v>261</v>
      </c>
      <c r="E65" s="15">
        <v>390</v>
      </c>
      <c r="F65" s="15"/>
      <c r="G65" s="23"/>
      <c r="H65" s="411"/>
    </row>
    <row r="66" spans="1:8" ht="72.75" x14ac:dyDescent="0.25">
      <c r="A66" s="305">
        <f t="shared" ref="A66:A69" si="7">A65+1</f>
        <v>356</v>
      </c>
      <c r="B66" s="282" t="s">
        <v>463</v>
      </c>
      <c r="C66" s="290" t="s">
        <v>528</v>
      </c>
      <c r="D66" s="375" t="s">
        <v>261</v>
      </c>
      <c r="E66" s="15">
        <v>468</v>
      </c>
      <c r="F66" s="15"/>
      <c r="G66" s="23"/>
      <c r="H66" s="411"/>
    </row>
    <row r="67" spans="1:8" ht="105.75" customHeight="1" x14ac:dyDescent="0.25">
      <c r="A67" s="305">
        <f>A66+1</f>
        <v>357</v>
      </c>
      <c r="B67" s="282" t="s">
        <v>463</v>
      </c>
      <c r="C67" s="291" t="s">
        <v>529</v>
      </c>
      <c r="D67" s="375" t="s">
        <v>261</v>
      </c>
      <c r="E67" s="15">
        <v>29.120000000000005</v>
      </c>
      <c r="F67" s="15"/>
      <c r="G67" s="23"/>
      <c r="H67" s="411"/>
    </row>
    <row r="68" spans="1:8" ht="155.25" customHeight="1" x14ac:dyDescent="0.25">
      <c r="A68" s="305">
        <f>A67+1</f>
        <v>358</v>
      </c>
      <c r="B68" s="182" t="s">
        <v>462</v>
      </c>
      <c r="C68" s="14" t="s">
        <v>4</v>
      </c>
      <c r="D68" s="375" t="s">
        <v>262</v>
      </c>
      <c r="E68" s="15">
        <v>28</v>
      </c>
      <c r="F68" s="15"/>
      <c r="G68" s="23"/>
      <c r="H68" s="411"/>
    </row>
    <row r="69" spans="1:8" ht="80.25" customHeight="1" thickBot="1" x14ac:dyDescent="0.3">
      <c r="A69" s="358">
        <f t="shared" si="7"/>
        <v>359</v>
      </c>
      <c r="B69" s="415" t="s">
        <v>697</v>
      </c>
      <c r="C69" s="416" t="s">
        <v>205</v>
      </c>
      <c r="D69" s="11" t="s">
        <v>23</v>
      </c>
      <c r="E69" s="348">
        <v>1040</v>
      </c>
      <c r="F69" s="348"/>
      <c r="G69" s="350"/>
      <c r="H69" s="417"/>
    </row>
    <row r="70" spans="1:8" ht="23.25" customHeight="1" x14ac:dyDescent="0.25">
      <c r="A70" s="502"/>
      <c r="B70" s="597" t="s">
        <v>750</v>
      </c>
      <c r="C70" s="597"/>
      <c r="D70" s="597"/>
      <c r="E70" s="597"/>
      <c r="F70" s="597"/>
      <c r="G70" s="597"/>
      <c r="H70" s="595"/>
    </row>
    <row r="71" spans="1:8" ht="27.75" customHeight="1" thickBot="1" x14ac:dyDescent="0.3">
      <c r="A71" s="577" t="s">
        <v>698</v>
      </c>
      <c r="B71" s="578"/>
      <c r="C71" s="578"/>
      <c r="D71" s="578"/>
      <c r="E71" s="578"/>
      <c r="F71" s="578"/>
      <c r="G71" s="578"/>
      <c r="H71" s="596"/>
    </row>
    <row r="72" spans="1:8" x14ac:dyDescent="0.25">
      <c r="H72" s="34"/>
    </row>
    <row r="73" spans="1:8" x14ac:dyDescent="0.25">
      <c r="H73" s="34"/>
    </row>
    <row r="74" spans="1:8" x14ac:dyDescent="0.25">
      <c r="H74" s="34"/>
    </row>
    <row r="75" spans="1:8" x14ac:dyDescent="0.25">
      <c r="H75" s="34"/>
    </row>
    <row r="76" spans="1:8" x14ac:dyDescent="0.25">
      <c r="H76" s="34"/>
    </row>
    <row r="77" spans="1:8" x14ac:dyDescent="0.25">
      <c r="H77" s="34"/>
    </row>
    <row r="78" spans="1:8" x14ac:dyDescent="0.25">
      <c r="H78" s="34"/>
    </row>
    <row r="79" spans="1:8" x14ac:dyDescent="0.25">
      <c r="H79" s="34"/>
    </row>
    <row r="80" spans="1:8" x14ac:dyDescent="0.25">
      <c r="H80" s="34"/>
    </row>
    <row r="81" spans="8:8" x14ac:dyDescent="0.25">
      <c r="H81" s="34"/>
    </row>
    <row r="82" spans="8:8" x14ac:dyDescent="0.25">
      <c r="H82" s="34"/>
    </row>
    <row r="83" spans="8:8" x14ac:dyDescent="0.25">
      <c r="H83" s="34"/>
    </row>
    <row r="84" spans="8:8" x14ac:dyDescent="0.25">
      <c r="H84" s="34"/>
    </row>
    <row r="85" spans="8:8" x14ac:dyDescent="0.25">
      <c r="H85" s="34"/>
    </row>
    <row r="86" spans="8:8" x14ac:dyDescent="0.25">
      <c r="H86" s="34"/>
    </row>
    <row r="87" spans="8:8" x14ac:dyDescent="0.25">
      <c r="H87" s="34"/>
    </row>
    <row r="88" spans="8:8" x14ac:dyDescent="0.25">
      <c r="H88" s="34"/>
    </row>
    <row r="89" spans="8:8" x14ac:dyDescent="0.25">
      <c r="H89" s="34"/>
    </row>
    <row r="90" spans="8:8" x14ac:dyDescent="0.25">
      <c r="H90" s="34"/>
    </row>
    <row r="91" spans="8:8" x14ac:dyDescent="0.25">
      <c r="H91" s="34"/>
    </row>
    <row r="92" spans="8:8" x14ac:dyDescent="0.25">
      <c r="H92" s="34"/>
    </row>
    <row r="93" spans="8:8" x14ac:dyDescent="0.25">
      <c r="H93" s="34"/>
    </row>
    <row r="94" spans="8:8" x14ac:dyDescent="0.25">
      <c r="H94" s="34"/>
    </row>
    <row r="95" spans="8:8" x14ac:dyDescent="0.25">
      <c r="H95" s="34"/>
    </row>
    <row r="96" spans="8:8" x14ac:dyDescent="0.25">
      <c r="H96" s="34"/>
    </row>
    <row r="97" spans="8:8" x14ac:dyDescent="0.25">
      <c r="H97" s="34"/>
    </row>
    <row r="98" spans="8:8" x14ac:dyDescent="0.25">
      <c r="H98" s="34"/>
    </row>
    <row r="99" spans="8:8" x14ac:dyDescent="0.25">
      <c r="H99" s="34"/>
    </row>
    <row r="100" spans="8:8" x14ac:dyDescent="0.25">
      <c r="H100" s="34"/>
    </row>
    <row r="101" spans="8:8" x14ac:dyDescent="0.25">
      <c r="H101" s="34"/>
    </row>
    <row r="102" spans="8:8" x14ac:dyDescent="0.25">
      <c r="H102" s="34"/>
    </row>
    <row r="103" spans="8:8" x14ac:dyDescent="0.25">
      <c r="H103" s="34"/>
    </row>
    <row r="104" spans="8:8" x14ac:dyDescent="0.25">
      <c r="H104" s="34"/>
    </row>
    <row r="105" spans="8:8" x14ac:dyDescent="0.25">
      <c r="H105" s="34"/>
    </row>
    <row r="106" spans="8:8" x14ac:dyDescent="0.25">
      <c r="H106" s="34"/>
    </row>
    <row r="107" spans="8:8" x14ac:dyDescent="0.25">
      <c r="H107" s="34"/>
    </row>
    <row r="108" spans="8:8" x14ac:dyDescent="0.25">
      <c r="H108" s="34"/>
    </row>
    <row r="109" spans="8:8" x14ac:dyDescent="0.25">
      <c r="H109" s="34"/>
    </row>
    <row r="110" spans="8:8" x14ac:dyDescent="0.25">
      <c r="H110" s="34"/>
    </row>
    <row r="111" spans="8:8" x14ac:dyDescent="0.25">
      <c r="H111" s="34"/>
    </row>
    <row r="112" spans="8:8" x14ac:dyDescent="0.25">
      <c r="H112" s="34"/>
    </row>
    <row r="113" spans="8:8" x14ac:dyDescent="0.25">
      <c r="H113" s="34"/>
    </row>
    <row r="114" spans="8:8" x14ac:dyDescent="0.25">
      <c r="H114" s="34"/>
    </row>
    <row r="115" spans="8:8" x14ac:dyDescent="0.25">
      <c r="H115" s="34"/>
    </row>
    <row r="116" spans="8:8" x14ac:dyDescent="0.25">
      <c r="H116" s="34"/>
    </row>
    <row r="117" spans="8:8" x14ac:dyDescent="0.25">
      <c r="H117" s="34"/>
    </row>
    <row r="118" spans="8:8" x14ac:dyDescent="0.25">
      <c r="H118" s="34"/>
    </row>
    <row r="119" spans="8:8" x14ac:dyDescent="0.25">
      <c r="H119" s="34"/>
    </row>
    <row r="120" spans="8:8" x14ac:dyDescent="0.25">
      <c r="H120" s="34"/>
    </row>
    <row r="121" spans="8:8" x14ac:dyDescent="0.25">
      <c r="H121" s="34"/>
    </row>
    <row r="122" spans="8:8" x14ac:dyDescent="0.25">
      <c r="H122" s="34"/>
    </row>
    <row r="123" spans="8:8" x14ac:dyDescent="0.25">
      <c r="H123" s="34"/>
    </row>
    <row r="124" spans="8:8" x14ac:dyDescent="0.25">
      <c r="H124" s="34"/>
    </row>
    <row r="125" spans="8:8" x14ac:dyDescent="0.25">
      <c r="H125" s="34"/>
    </row>
    <row r="126" spans="8:8" x14ac:dyDescent="0.25">
      <c r="H126" s="34"/>
    </row>
    <row r="127" spans="8:8" x14ac:dyDescent="0.25">
      <c r="H127" s="34"/>
    </row>
    <row r="128" spans="8:8" x14ac:dyDescent="0.25">
      <c r="H128" s="34"/>
    </row>
    <row r="129" spans="8:8" x14ac:dyDescent="0.25">
      <c r="H129" s="34"/>
    </row>
    <row r="130" spans="8:8" x14ac:dyDescent="0.25">
      <c r="H130" s="34"/>
    </row>
    <row r="131" spans="8:8" x14ac:dyDescent="0.25">
      <c r="H131" s="34"/>
    </row>
    <row r="132" spans="8:8" x14ac:dyDescent="0.25">
      <c r="H132" s="34"/>
    </row>
    <row r="133" spans="8:8" x14ac:dyDescent="0.25">
      <c r="H133" s="34"/>
    </row>
    <row r="134" spans="8:8" x14ac:dyDescent="0.25">
      <c r="H134" s="34"/>
    </row>
    <row r="135" spans="8:8" x14ac:dyDescent="0.25">
      <c r="H135" s="34"/>
    </row>
    <row r="136" spans="8:8" x14ac:dyDescent="0.25">
      <c r="H136" s="34"/>
    </row>
    <row r="137" spans="8:8" x14ac:dyDescent="0.25">
      <c r="H137" s="34"/>
    </row>
    <row r="138" spans="8:8" x14ac:dyDescent="0.25">
      <c r="H138" s="34"/>
    </row>
    <row r="139" spans="8:8" x14ac:dyDescent="0.25">
      <c r="H139" s="34"/>
    </row>
    <row r="140" spans="8:8" x14ac:dyDescent="0.25">
      <c r="H140" s="34"/>
    </row>
    <row r="141" spans="8:8" x14ac:dyDescent="0.25">
      <c r="H141" s="34"/>
    </row>
    <row r="142" spans="8:8" x14ac:dyDescent="0.25">
      <c r="H142" s="34"/>
    </row>
    <row r="143" spans="8:8" x14ac:dyDescent="0.25">
      <c r="H143" s="34"/>
    </row>
    <row r="144" spans="8:8" x14ac:dyDescent="0.25">
      <c r="H144" s="34"/>
    </row>
    <row r="145" spans="8:8" x14ac:dyDescent="0.25">
      <c r="H145" s="34"/>
    </row>
    <row r="146" spans="8:8" x14ac:dyDescent="0.25">
      <c r="H146" s="34"/>
    </row>
    <row r="147" spans="8:8" x14ac:dyDescent="0.25">
      <c r="H147" s="34"/>
    </row>
    <row r="148" spans="8:8" x14ac:dyDescent="0.25">
      <c r="H148" s="34"/>
    </row>
    <row r="149" spans="8:8" x14ac:dyDescent="0.25">
      <c r="H149" s="34"/>
    </row>
    <row r="150" spans="8:8" x14ac:dyDescent="0.25">
      <c r="H150" s="34"/>
    </row>
    <row r="151" spans="8:8" x14ac:dyDescent="0.25">
      <c r="H151" s="34"/>
    </row>
    <row r="152" spans="8:8" x14ac:dyDescent="0.25">
      <c r="H152" s="34"/>
    </row>
    <row r="153" spans="8:8" x14ac:dyDescent="0.25">
      <c r="H153" s="34"/>
    </row>
    <row r="154" spans="8:8" x14ac:dyDescent="0.25">
      <c r="H154" s="34"/>
    </row>
    <row r="155" spans="8:8" x14ac:dyDescent="0.25">
      <c r="H155" s="34"/>
    </row>
    <row r="156" spans="8:8" x14ac:dyDescent="0.25">
      <c r="H156" s="34"/>
    </row>
    <row r="157" spans="8:8" x14ac:dyDescent="0.25">
      <c r="H157" s="34"/>
    </row>
    <row r="158" spans="8:8" x14ac:dyDescent="0.25">
      <c r="H158" s="34"/>
    </row>
    <row r="159" spans="8:8" x14ac:dyDescent="0.25">
      <c r="H159" s="34"/>
    </row>
    <row r="160" spans="8:8" x14ac:dyDescent="0.25">
      <c r="H160" s="34"/>
    </row>
    <row r="161" spans="8:8" x14ac:dyDescent="0.25">
      <c r="H161" s="34"/>
    </row>
    <row r="162" spans="8:8" x14ac:dyDescent="0.25">
      <c r="H162" s="34"/>
    </row>
    <row r="163" spans="8:8" x14ac:dyDescent="0.25">
      <c r="H163" s="34"/>
    </row>
    <row r="164" spans="8:8" x14ac:dyDescent="0.25">
      <c r="H164" s="34"/>
    </row>
    <row r="165" spans="8:8" x14ac:dyDescent="0.25">
      <c r="H165" s="34"/>
    </row>
    <row r="166" spans="8:8" x14ac:dyDescent="0.25">
      <c r="H166" s="34"/>
    </row>
    <row r="167" spans="8:8" x14ac:dyDescent="0.25">
      <c r="H167" s="34"/>
    </row>
    <row r="168" spans="8:8" x14ac:dyDescent="0.25">
      <c r="H168" s="34"/>
    </row>
    <row r="169" spans="8:8" x14ac:dyDescent="0.25">
      <c r="H169" s="34"/>
    </row>
    <row r="170" spans="8:8" x14ac:dyDescent="0.25">
      <c r="H170" s="34"/>
    </row>
    <row r="171" spans="8:8" x14ac:dyDescent="0.25">
      <c r="H171" s="34"/>
    </row>
    <row r="172" spans="8:8" x14ac:dyDescent="0.25">
      <c r="H172" s="34"/>
    </row>
    <row r="173" spans="8:8" x14ac:dyDescent="0.25">
      <c r="H173" s="34"/>
    </row>
    <row r="174" spans="8:8" x14ac:dyDescent="0.25">
      <c r="H174" s="34"/>
    </row>
    <row r="175" spans="8:8" x14ac:dyDescent="0.25">
      <c r="H175" s="34"/>
    </row>
    <row r="176" spans="8:8" x14ac:dyDescent="0.25">
      <c r="H176" s="34"/>
    </row>
    <row r="177" spans="8:8" x14ac:dyDescent="0.25">
      <c r="H177" s="34"/>
    </row>
    <row r="178" spans="8:8" x14ac:dyDescent="0.25">
      <c r="H178" s="34"/>
    </row>
    <row r="179" spans="8:8" x14ac:dyDescent="0.25">
      <c r="H179" s="34"/>
    </row>
    <row r="180" spans="8:8" x14ac:dyDescent="0.25">
      <c r="H180" s="34"/>
    </row>
    <row r="181" spans="8:8" x14ac:dyDescent="0.25">
      <c r="H181" s="34"/>
    </row>
    <row r="182" spans="8:8" x14ac:dyDescent="0.25">
      <c r="H182" s="34"/>
    </row>
    <row r="183" spans="8:8" x14ac:dyDescent="0.25">
      <c r="H183" s="34"/>
    </row>
    <row r="184" spans="8:8" x14ac:dyDescent="0.25">
      <c r="H184" s="34"/>
    </row>
    <row r="185" spans="8:8" x14ac:dyDescent="0.25">
      <c r="H185" s="34"/>
    </row>
    <row r="186" spans="8:8" x14ac:dyDescent="0.25">
      <c r="H186" s="34"/>
    </row>
    <row r="187" spans="8:8" x14ac:dyDescent="0.25">
      <c r="H187" s="34"/>
    </row>
    <row r="188" spans="8:8" x14ac:dyDescent="0.25">
      <c r="H188" s="34"/>
    </row>
    <row r="189" spans="8:8" x14ac:dyDescent="0.25">
      <c r="H189" s="34"/>
    </row>
    <row r="190" spans="8:8" x14ac:dyDescent="0.25">
      <c r="H190" s="34"/>
    </row>
    <row r="191" spans="8:8" x14ac:dyDescent="0.25">
      <c r="H191" s="34"/>
    </row>
    <row r="192" spans="8:8" x14ac:dyDescent="0.25">
      <c r="H192" s="34"/>
    </row>
    <row r="193" spans="8:8" x14ac:dyDescent="0.25">
      <c r="H193" s="34"/>
    </row>
    <row r="194" spans="8:8" x14ac:dyDescent="0.25">
      <c r="H194" s="34"/>
    </row>
    <row r="195" spans="8:8" x14ac:dyDescent="0.25">
      <c r="H195" s="34"/>
    </row>
    <row r="196" spans="8:8" x14ac:dyDescent="0.25">
      <c r="H196" s="34"/>
    </row>
    <row r="197" spans="8:8" x14ac:dyDescent="0.25">
      <c r="H197" s="34"/>
    </row>
    <row r="198" spans="8:8" x14ac:dyDescent="0.25">
      <c r="H198" s="34"/>
    </row>
    <row r="199" spans="8:8" x14ac:dyDescent="0.25">
      <c r="H199" s="34"/>
    </row>
    <row r="200" spans="8:8" x14ac:dyDescent="0.25">
      <c r="H200" s="34"/>
    </row>
    <row r="201" spans="8:8" x14ac:dyDescent="0.25">
      <c r="H201" s="34"/>
    </row>
    <row r="202" spans="8:8" x14ac:dyDescent="0.25">
      <c r="H202" s="34"/>
    </row>
    <row r="203" spans="8:8" x14ac:dyDescent="0.25">
      <c r="H203" s="34"/>
    </row>
    <row r="204" spans="8:8" x14ac:dyDescent="0.25">
      <c r="H204" s="34"/>
    </row>
    <row r="205" spans="8:8" x14ac:dyDescent="0.25">
      <c r="H205" s="34"/>
    </row>
    <row r="206" spans="8:8" x14ac:dyDescent="0.25">
      <c r="H206" s="34"/>
    </row>
    <row r="207" spans="8:8" x14ac:dyDescent="0.25">
      <c r="H207" s="34"/>
    </row>
    <row r="208" spans="8:8" x14ac:dyDescent="0.25">
      <c r="H208" s="34"/>
    </row>
    <row r="209" spans="8:8" x14ac:dyDescent="0.25">
      <c r="H209" s="34"/>
    </row>
    <row r="210" spans="8:8" x14ac:dyDescent="0.25">
      <c r="H210" s="34"/>
    </row>
    <row r="211" spans="8:8" x14ac:dyDescent="0.25">
      <c r="H211" s="34"/>
    </row>
    <row r="212" spans="8:8" x14ac:dyDescent="0.25">
      <c r="H212" s="34"/>
    </row>
    <row r="213" spans="8:8" x14ac:dyDescent="0.25">
      <c r="H213" s="34"/>
    </row>
    <row r="214" spans="8:8" x14ac:dyDescent="0.25">
      <c r="H214" s="34"/>
    </row>
    <row r="215" spans="8:8" x14ac:dyDescent="0.25">
      <c r="H215" s="34"/>
    </row>
    <row r="216" spans="8:8" x14ac:dyDescent="0.25">
      <c r="H216" s="34"/>
    </row>
    <row r="217" spans="8:8" x14ac:dyDescent="0.25">
      <c r="H217" s="34"/>
    </row>
    <row r="218" spans="8:8" x14ac:dyDescent="0.25">
      <c r="H218" s="34"/>
    </row>
    <row r="219" spans="8:8" x14ac:dyDescent="0.25">
      <c r="H219" s="34"/>
    </row>
    <row r="220" spans="8:8" x14ac:dyDescent="0.25">
      <c r="H220" s="34"/>
    </row>
    <row r="221" spans="8:8" x14ac:dyDescent="0.25">
      <c r="H221" s="34"/>
    </row>
    <row r="222" spans="8:8" x14ac:dyDescent="0.25">
      <c r="H222" s="34"/>
    </row>
    <row r="223" spans="8:8" x14ac:dyDescent="0.25">
      <c r="H223" s="34"/>
    </row>
    <row r="224" spans="8:8" x14ac:dyDescent="0.25">
      <c r="H224" s="34"/>
    </row>
    <row r="225" spans="8:8" x14ac:dyDescent="0.25">
      <c r="H225" s="34"/>
    </row>
    <row r="226" spans="8:8" x14ac:dyDescent="0.25">
      <c r="H226" s="34"/>
    </row>
    <row r="227" spans="8:8" x14ac:dyDescent="0.25">
      <c r="H227" s="34"/>
    </row>
    <row r="228" spans="8:8" x14ac:dyDescent="0.25">
      <c r="H228" s="34"/>
    </row>
    <row r="229" spans="8:8" x14ac:dyDescent="0.25">
      <c r="H229" s="34"/>
    </row>
    <row r="230" spans="8:8" x14ac:dyDescent="0.25">
      <c r="H230" s="34"/>
    </row>
    <row r="231" spans="8:8" x14ac:dyDescent="0.25">
      <c r="H231" s="34"/>
    </row>
    <row r="232" spans="8:8" x14ac:dyDescent="0.25">
      <c r="H232" s="34"/>
    </row>
    <row r="233" spans="8:8" x14ac:dyDescent="0.25">
      <c r="H233" s="34"/>
    </row>
    <row r="234" spans="8:8" x14ac:dyDescent="0.25">
      <c r="H234" s="34"/>
    </row>
    <row r="235" spans="8:8" x14ac:dyDescent="0.25">
      <c r="H235" s="34"/>
    </row>
    <row r="236" spans="8:8" x14ac:dyDescent="0.25">
      <c r="H236" s="34"/>
    </row>
    <row r="237" spans="8:8" x14ac:dyDescent="0.25">
      <c r="H237" s="34"/>
    </row>
    <row r="238" spans="8:8" x14ac:dyDescent="0.25">
      <c r="H238" s="34"/>
    </row>
    <row r="239" spans="8:8" x14ac:dyDescent="0.25">
      <c r="H239" s="34"/>
    </row>
    <row r="240" spans="8:8" x14ac:dyDescent="0.25">
      <c r="H240" s="34"/>
    </row>
    <row r="241" spans="8:8" x14ac:dyDescent="0.25">
      <c r="H241" s="34"/>
    </row>
    <row r="242" spans="8:8" x14ac:dyDescent="0.25">
      <c r="H242" s="34"/>
    </row>
    <row r="243" spans="8:8" x14ac:dyDescent="0.25">
      <c r="H243" s="34"/>
    </row>
    <row r="244" spans="8:8" x14ac:dyDescent="0.25">
      <c r="H244" s="34"/>
    </row>
    <row r="245" spans="8:8" x14ac:dyDescent="0.25">
      <c r="H245" s="34"/>
    </row>
    <row r="246" spans="8:8" x14ac:dyDescent="0.25">
      <c r="H246" s="34"/>
    </row>
    <row r="247" spans="8:8" x14ac:dyDescent="0.25">
      <c r="H247" s="34"/>
    </row>
    <row r="248" spans="8:8" x14ac:dyDescent="0.25">
      <c r="H248" s="34"/>
    </row>
    <row r="249" spans="8:8" x14ac:dyDescent="0.25">
      <c r="H249" s="34"/>
    </row>
    <row r="250" spans="8:8" x14ac:dyDescent="0.25">
      <c r="H250" s="34"/>
    </row>
    <row r="251" spans="8:8" x14ac:dyDescent="0.25">
      <c r="H251" s="34"/>
    </row>
    <row r="252" spans="8:8" x14ac:dyDescent="0.25">
      <c r="H252" s="34"/>
    </row>
    <row r="253" spans="8:8" x14ac:dyDescent="0.25">
      <c r="H253" s="34"/>
    </row>
    <row r="254" spans="8:8" x14ac:dyDescent="0.25">
      <c r="H254" s="34"/>
    </row>
    <row r="255" spans="8:8" x14ac:dyDescent="0.25">
      <c r="H255" s="34"/>
    </row>
    <row r="256" spans="8:8" x14ac:dyDescent="0.25">
      <c r="H256" s="34"/>
    </row>
    <row r="257" spans="8:8" x14ac:dyDescent="0.25">
      <c r="H257" s="34"/>
    </row>
    <row r="258" spans="8:8" x14ac:dyDescent="0.25">
      <c r="H258" s="34"/>
    </row>
    <row r="259" spans="8:8" x14ac:dyDescent="0.25">
      <c r="H259" s="34"/>
    </row>
    <row r="260" spans="8:8" x14ac:dyDescent="0.25">
      <c r="H260" s="34"/>
    </row>
    <row r="261" spans="8:8" x14ac:dyDescent="0.25">
      <c r="H261" s="34"/>
    </row>
    <row r="262" spans="8:8" x14ac:dyDescent="0.25">
      <c r="H262" s="34"/>
    </row>
    <row r="263" spans="8:8" x14ac:dyDescent="0.25">
      <c r="H263" s="34"/>
    </row>
    <row r="264" spans="8:8" x14ac:dyDescent="0.25">
      <c r="H264" s="34"/>
    </row>
    <row r="265" spans="8:8" x14ac:dyDescent="0.25">
      <c r="H265" s="34"/>
    </row>
    <row r="266" spans="8:8" x14ac:dyDescent="0.25">
      <c r="H266" s="34"/>
    </row>
    <row r="267" spans="8:8" x14ac:dyDescent="0.25">
      <c r="H267" s="34"/>
    </row>
    <row r="268" spans="8:8" x14ac:dyDescent="0.25">
      <c r="H268" s="34"/>
    </row>
    <row r="269" spans="8:8" x14ac:dyDescent="0.25">
      <c r="H269" s="34"/>
    </row>
    <row r="270" spans="8:8" x14ac:dyDescent="0.25">
      <c r="H270" s="34"/>
    </row>
    <row r="271" spans="8:8" x14ac:dyDescent="0.25">
      <c r="H271" s="34"/>
    </row>
    <row r="272" spans="8:8" x14ac:dyDescent="0.25">
      <c r="H272" s="34"/>
    </row>
    <row r="273" spans="8:8" x14ac:dyDescent="0.25">
      <c r="H273" s="34"/>
    </row>
    <row r="274" spans="8:8" x14ac:dyDescent="0.25">
      <c r="H274" s="34"/>
    </row>
    <row r="275" spans="8:8" x14ac:dyDescent="0.25">
      <c r="H275" s="34"/>
    </row>
    <row r="276" spans="8:8" x14ac:dyDescent="0.25">
      <c r="H276" s="34"/>
    </row>
    <row r="277" spans="8:8" x14ac:dyDescent="0.25">
      <c r="H277" s="34"/>
    </row>
    <row r="278" spans="8:8" x14ac:dyDescent="0.25">
      <c r="H278" s="34"/>
    </row>
    <row r="279" spans="8:8" x14ac:dyDescent="0.25">
      <c r="H279" s="34"/>
    </row>
    <row r="280" spans="8:8" x14ac:dyDescent="0.25">
      <c r="H280" s="34"/>
    </row>
    <row r="281" spans="8:8" x14ac:dyDescent="0.25">
      <c r="H281" s="34"/>
    </row>
    <row r="282" spans="8:8" x14ac:dyDescent="0.25">
      <c r="H282" s="34"/>
    </row>
    <row r="283" spans="8:8" x14ac:dyDescent="0.25">
      <c r="H283" s="34"/>
    </row>
    <row r="284" spans="8:8" x14ac:dyDescent="0.25">
      <c r="H284" s="34"/>
    </row>
    <row r="285" spans="8:8" x14ac:dyDescent="0.25">
      <c r="H285" s="34"/>
    </row>
    <row r="286" spans="8:8" x14ac:dyDescent="0.25">
      <c r="H286" s="34"/>
    </row>
    <row r="287" spans="8:8" x14ac:dyDescent="0.25">
      <c r="H287" s="34"/>
    </row>
    <row r="288" spans="8:8" x14ac:dyDescent="0.25">
      <c r="H288" s="34"/>
    </row>
    <row r="289" spans="8:8" x14ac:dyDescent="0.25">
      <c r="H289" s="34"/>
    </row>
    <row r="290" spans="8:8" x14ac:dyDescent="0.25">
      <c r="H290" s="34"/>
    </row>
    <row r="291" spans="8:8" x14ac:dyDescent="0.25">
      <c r="H291" s="34"/>
    </row>
    <row r="292" spans="8:8" x14ac:dyDescent="0.25">
      <c r="H292" s="34"/>
    </row>
    <row r="293" spans="8:8" x14ac:dyDescent="0.25">
      <c r="H293" s="34"/>
    </row>
    <row r="294" spans="8:8" x14ac:dyDescent="0.25">
      <c r="H294" s="34"/>
    </row>
    <row r="295" spans="8:8" x14ac:dyDescent="0.25">
      <c r="H295" s="34"/>
    </row>
    <row r="296" spans="8:8" x14ac:dyDescent="0.25">
      <c r="H296" s="34"/>
    </row>
    <row r="297" spans="8:8" x14ac:dyDescent="0.25">
      <c r="H297" s="34"/>
    </row>
    <row r="298" spans="8:8" x14ac:dyDescent="0.25">
      <c r="H298" s="34"/>
    </row>
    <row r="299" spans="8:8" x14ac:dyDescent="0.25">
      <c r="H299" s="34"/>
    </row>
  </sheetData>
  <customSheetViews>
    <customSheetView guid="{5F4F3DD9-AA94-4B89-A9F2-3566C1218EDC}" scale="85" showPageBreaks="1" fitToPage="1" topLeftCell="A52">
      <selection activeCell="F19" sqref="F19:H19"/>
      <pageMargins left="0.59055118110236227" right="0.39370078740157483" top="0.55118110236220474" bottom="0.55118110236220474" header="0.31496062992125984" footer="0.31496062992125984"/>
      <pageSetup paperSize="9" scale="38" firstPageNumber="4" fitToHeight="0" orientation="portrait" useFirstPageNumber="1" horizontalDpi="300" verticalDpi="1200" r:id="rId1"/>
      <headerFooter>
        <oddHeader>&amp;L&amp;"Arial,Regular"&amp;9CDCL&amp;R&amp;"Arial,Regular"&amp;9ALDTP</oddHeader>
        <oddFooter>&amp;L&amp;"Arial,Regular"&amp;9Signature of Bidder&amp;RPage &amp;P</oddFooter>
      </headerFooter>
    </customSheetView>
    <customSheetView guid="{B0FF80C2-2B10-469E-93D1-9FED9C0BA6EB}" scale="85" fitToPage="1" topLeftCell="A52">
      <selection activeCell="C62" sqref="C62"/>
      <pageMargins left="0.59055118110236227" right="0.39370078740157483" top="0.55118110236220474" bottom="0.55118110236220474" header="0.31496062992125984" footer="0.31496062992125984"/>
      <pageSetup paperSize="9" scale="39" firstPageNumber="4" fitToHeight="0" orientation="portrait" useFirstPageNumber="1" horizontalDpi="300" verticalDpi="1200" r:id="rId2"/>
      <headerFooter>
        <oddHeader>&amp;L&amp;"Arial,Regular"&amp;9CDCL&amp;R&amp;"Arial,Regular"&amp;9ALDTP</oddHeader>
        <oddFooter>&amp;L&amp;"Arial,Regular"&amp;9Signature of Bidder&amp;RPage &amp;P</oddFooter>
      </headerFooter>
    </customSheetView>
  </customSheetViews>
  <mergeCells count="12">
    <mergeCell ref="A71:G71"/>
    <mergeCell ref="A1:H1"/>
    <mergeCell ref="A2:H2"/>
    <mergeCell ref="A3:A4"/>
    <mergeCell ref="B3:B4"/>
    <mergeCell ref="C3:C4"/>
    <mergeCell ref="D3:D4"/>
    <mergeCell ref="E3:E4"/>
    <mergeCell ref="F3:G3"/>
    <mergeCell ref="H3:H4"/>
    <mergeCell ref="B70:G70"/>
    <mergeCell ref="H70:H71"/>
  </mergeCells>
  <pageMargins left="0.59055118110236204" right="0.39370078740157499" top="0.55118110236220497" bottom="0.55118110236220497" header="0.31496062992126" footer="0.31496062992126"/>
  <pageSetup paperSize="9" scale="65" firstPageNumber="8" fitToHeight="0" orientation="landscape" useFirstPageNumber="1" r:id="rId3"/>
  <headerFooter>
    <oddHeader>&amp;L&amp;"Arial,Regular"&amp;9CW-01, ALDTP, CDCL&amp;R&amp;"Arial,Regular"&amp;9May 2017</oddHeader>
    <oddFooter>&amp;L&amp;"Arial,Regular"&amp;9Bill of Quantities&amp;RPage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9"/>
  <sheetViews>
    <sheetView topLeftCell="A10" zoomScale="85" zoomScaleNormal="85" workbookViewId="0">
      <selection activeCell="A17" sqref="A17"/>
    </sheetView>
  </sheetViews>
  <sheetFormatPr defaultRowHeight="15" x14ac:dyDescent="0.25"/>
  <cols>
    <col min="1" max="1" width="5.7109375" customWidth="1"/>
    <col min="2" max="2" width="10.140625" customWidth="1"/>
    <col min="3" max="3" width="70.7109375" customWidth="1"/>
    <col min="4" max="4" width="9.85546875" customWidth="1"/>
    <col min="5" max="5" width="11.7109375" customWidth="1"/>
    <col min="6" max="6" width="17" customWidth="1"/>
    <col min="7" max="7" width="39.140625" customWidth="1"/>
    <col min="8" max="8" width="44.7109375" style="293" customWidth="1"/>
  </cols>
  <sheetData>
    <row r="1" spans="1:8" s="3" customFormat="1" ht="20.100000000000001" customHeight="1" x14ac:dyDescent="0.25">
      <c r="A1" s="559" t="s">
        <v>526</v>
      </c>
      <c r="B1" s="559"/>
      <c r="C1" s="559"/>
      <c r="D1" s="559"/>
      <c r="E1" s="559"/>
      <c r="F1" s="559"/>
      <c r="G1" s="559"/>
      <c r="H1" s="559"/>
    </row>
    <row r="2" spans="1:8" s="3" customFormat="1" ht="16.5" customHeight="1" thickBot="1" x14ac:dyDescent="0.3">
      <c r="A2" s="559" t="s">
        <v>703</v>
      </c>
      <c r="B2" s="560"/>
      <c r="C2" s="561"/>
      <c r="D2" s="561"/>
      <c r="E2" s="561"/>
      <c r="F2" s="561"/>
      <c r="G2" s="561"/>
      <c r="H2" s="561"/>
    </row>
    <row r="3" spans="1:8" ht="24" customHeight="1" thickBot="1" x14ac:dyDescent="0.3">
      <c r="A3" s="580" t="s">
        <v>274</v>
      </c>
      <c r="B3" s="582" t="s">
        <v>684</v>
      </c>
      <c r="C3" s="584" t="s">
        <v>29</v>
      </c>
      <c r="D3" s="586" t="s">
        <v>1</v>
      </c>
      <c r="E3" s="588" t="s">
        <v>685</v>
      </c>
      <c r="F3" s="590" t="s">
        <v>686</v>
      </c>
      <c r="G3" s="591"/>
      <c r="H3" s="592" t="s">
        <v>275</v>
      </c>
    </row>
    <row r="4" spans="1:8" ht="22.5" customHeight="1" thickBot="1" x14ac:dyDescent="0.3">
      <c r="A4" s="581"/>
      <c r="B4" s="583"/>
      <c r="C4" s="585"/>
      <c r="D4" s="587"/>
      <c r="E4" s="589"/>
      <c r="F4" s="294" t="s">
        <v>687</v>
      </c>
      <c r="G4" s="294" t="s">
        <v>688</v>
      </c>
      <c r="H4" s="593"/>
    </row>
    <row r="5" spans="1:8" s="5" customFormat="1" ht="20.100000000000001" customHeight="1" x14ac:dyDescent="0.25">
      <c r="A5" s="418"/>
      <c r="B5" s="421"/>
      <c r="C5" s="409" t="s">
        <v>253</v>
      </c>
      <c r="D5" s="409"/>
      <c r="E5" s="409"/>
      <c r="F5" s="409"/>
      <c r="G5" s="409"/>
      <c r="H5" s="410"/>
    </row>
    <row r="6" spans="1:8" ht="125.25" customHeight="1" x14ac:dyDescent="0.25">
      <c r="A6" s="363">
        <v>401</v>
      </c>
      <c r="B6" s="23" t="s">
        <v>464</v>
      </c>
      <c r="C6" s="286" t="s">
        <v>517</v>
      </c>
      <c r="D6" s="375" t="s">
        <v>261</v>
      </c>
      <c r="E6" s="15">
        <v>530280.72375</v>
      </c>
      <c r="F6" s="23"/>
      <c r="G6" s="23"/>
      <c r="H6" s="419"/>
    </row>
    <row r="7" spans="1:8" ht="124.5" customHeight="1" x14ac:dyDescent="0.25">
      <c r="A7" s="364">
        <f>A6+1</f>
        <v>402</v>
      </c>
      <c r="B7" s="23" t="s">
        <v>464</v>
      </c>
      <c r="C7" s="503" t="s">
        <v>516</v>
      </c>
      <c r="D7" s="375" t="s">
        <v>261</v>
      </c>
      <c r="E7" s="15">
        <v>1060561.4475</v>
      </c>
      <c r="F7" s="23"/>
      <c r="G7" s="23"/>
      <c r="H7" s="419"/>
    </row>
    <row r="8" spans="1:8" ht="126.75" customHeight="1" x14ac:dyDescent="0.25">
      <c r="A8" s="364">
        <f t="shared" ref="A8:A9" si="0">A7+1</f>
        <v>403</v>
      </c>
      <c r="B8" s="23" t="s">
        <v>464</v>
      </c>
      <c r="C8" s="286" t="s">
        <v>515</v>
      </c>
      <c r="D8" s="375" t="s">
        <v>261</v>
      </c>
      <c r="E8" s="15">
        <v>795421.08562499995</v>
      </c>
      <c r="F8" s="23"/>
      <c r="G8" s="23"/>
      <c r="H8" s="419"/>
    </row>
    <row r="9" spans="1:8" ht="132" x14ac:dyDescent="0.25">
      <c r="A9" s="364">
        <f t="shared" si="0"/>
        <v>404</v>
      </c>
      <c r="B9" s="23" t="s">
        <v>464</v>
      </c>
      <c r="C9" s="287" t="s">
        <v>518</v>
      </c>
      <c r="D9" s="375" t="s">
        <v>261</v>
      </c>
      <c r="E9" s="15">
        <v>265140.361875</v>
      </c>
      <c r="F9" s="23"/>
      <c r="G9" s="23"/>
      <c r="H9" s="419"/>
    </row>
    <row r="10" spans="1:8" ht="103.5" customHeight="1" x14ac:dyDescent="0.25">
      <c r="A10" s="364">
        <f>A9+1</f>
        <v>405</v>
      </c>
      <c r="B10" s="23" t="s">
        <v>464</v>
      </c>
      <c r="C10" s="330" t="s">
        <v>568</v>
      </c>
      <c r="D10" s="375" t="s">
        <v>261</v>
      </c>
      <c r="E10" s="15">
        <v>140368.42687499998</v>
      </c>
      <c r="F10" s="23"/>
      <c r="G10" s="23"/>
      <c r="H10" s="419"/>
    </row>
    <row r="11" spans="1:8" ht="117" customHeight="1" thickBot="1" x14ac:dyDescent="0.3">
      <c r="A11" s="365">
        <f>A10+1</f>
        <v>406</v>
      </c>
      <c r="B11" s="350" t="s">
        <v>464</v>
      </c>
      <c r="C11" s="359" t="s">
        <v>751</v>
      </c>
      <c r="D11" s="11" t="s">
        <v>261</v>
      </c>
      <c r="E11" s="348">
        <v>327526.32937499997</v>
      </c>
      <c r="F11" s="350"/>
      <c r="G11" s="350"/>
      <c r="H11" s="420"/>
    </row>
    <row r="12" spans="1:8" s="3" customFormat="1" ht="26.25" customHeight="1" x14ac:dyDescent="0.25">
      <c r="A12" s="598" t="str">
        <f>CONCATENATE("Total for ",A2)</f>
        <v>Total for Bill No. 2c: General Earth Filling</v>
      </c>
      <c r="B12" s="599"/>
      <c r="C12" s="599"/>
      <c r="D12" s="599"/>
      <c r="E12" s="599"/>
      <c r="F12" s="599"/>
      <c r="G12" s="599"/>
      <c r="H12" s="600"/>
    </row>
    <row r="13" spans="1:8" ht="15.75" thickBot="1" x14ac:dyDescent="0.3">
      <c r="A13" s="602" t="s">
        <v>698</v>
      </c>
      <c r="B13" s="603"/>
      <c r="C13" s="603"/>
      <c r="D13" s="603"/>
      <c r="E13" s="603"/>
      <c r="F13" s="603"/>
      <c r="G13" s="603"/>
      <c r="H13" s="601"/>
    </row>
    <row r="14" spans="1:8" x14ac:dyDescent="0.25">
      <c r="H14" s="332"/>
    </row>
    <row r="15" spans="1:8" x14ac:dyDescent="0.25">
      <c r="H15" s="332"/>
    </row>
    <row r="16" spans="1:8" x14ac:dyDescent="0.25">
      <c r="H16" s="332"/>
    </row>
    <row r="17" spans="8:8" x14ac:dyDescent="0.25">
      <c r="H17" s="332"/>
    </row>
    <row r="18" spans="8:8" x14ac:dyDescent="0.25">
      <c r="H18" s="332"/>
    </row>
    <row r="19" spans="8:8" x14ac:dyDescent="0.25">
      <c r="H19" s="332"/>
    </row>
    <row r="20" spans="8:8" x14ac:dyDescent="0.25">
      <c r="H20" s="332"/>
    </row>
    <row r="21" spans="8:8" x14ac:dyDescent="0.25">
      <c r="H21" s="332"/>
    </row>
    <row r="22" spans="8:8" x14ac:dyDescent="0.25">
      <c r="H22" s="332"/>
    </row>
    <row r="23" spans="8:8" x14ac:dyDescent="0.25">
      <c r="H23" s="332"/>
    </row>
    <row r="24" spans="8:8" x14ac:dyDescent="0.25">
      <c r="H24" s="332"/>
    </row>
    <row r="25" spans="8:8" x14ac:dyDescent="0.25">
      <c r="H25" s="332"/>
    </row>
    <row r="26" spans="8:8" x14ac:dyDescent="0.25">
      <c r="H26" s="332"/>
    </row>
    <row r="27" spans="8:8" x14ac:dyDescent="0.25">
      <c r="H27" s="332"/>
    </row>
    <row r="28" spans="8:8" x14ac:dyDescent="0.25">
      <c r="H28" s="332"/>
    </row>
    <row r="29" spans="8:8" x14ac:dyDescent="0.25">
      <c r="H29" s="332"/>
    </row>
    <row r="30" spans="8:8" x14ac:dyDescent="0.25">
      <c r="H30" s="332"/>
    </row>
    <row r="31" spans="8:8" x14ac:dyDescent="0.25">
      <c r="H31" s="332"/>
    </row>
    <row r="32" spans="8:8" x14ac:dyDescent="0.25">
      <c r="H32" s="332"/>
    </row>
    <row r="33" spans="8:8" x14ac:dyDescent="0.25">
      <c r="H33" s="332"/>
    </row>
    <row r="34" spans="8:8" x14ac:dyDescent="0.25">
      <c r="H34" s="332"/>
    </row>
    <row r="35" spans="8:8" x14ac:dyDescent="0.25">
      <c r="H35" s="332"/>
    </row>
    <row r="36" spans="8:8" x14ac:dyDescent="0.25">
      <c r="H36" s="332"/>
    </row>
    <row r="37" spans="8:8" x14ac:dyDescent="0.25">
      <c r="H37" s="332"/>
    </row>
    <row r="38" spans="8:8" x14ac:dyDescent="0.25">
      <c r="H38" s="332"/>
    </row>
    <row r="39" spans="8:8" x14ac:dyDescent="0.25">
      <c r="H39" s="332"/>
    </row>
    <row r="40" spans="8:8" x14ac:dyDescent="0.25">
      <c r="H40" s="332"/>
    </row>
    <row r="41" spans="8:8" x14ac:dyDescent="0.25">
      <c r="H41" s="332"/>
    </row>
    <row r="42" spans="8:8" x14ac:dyDescent="0.25">
      <c r="H42" s="332"/>
    </row>
    <row r="43" spans="8:8" x14ac:dyDescent="0.25">
      <c r="H43" s="332"/>
    </row>
    <row r="44" spans="8:8" x14ac:dyDescent="0.25">
      <c r="H44" s="332"/>
    </row>
    <row r="45" spans="8:8" x14ac:dyDescent="0.25">
      <c r="H45" s="332"/>
    </row>
    <row r="46" spans="8:8" x14ac:dyDescent="0.25">
      <c r="H46" s="332"/>
    </row>
    <row r="47" spans="8:8" x14ac:dyDescent="0.25">
      <c r="H47" s="332"/>
    </row>
    <row r="48" spans="8:8" x14ac:dyDescent="0.25">
      <c r="H48" s="332"/>
    </row>
    <row r="49" spans="8:8" x14ac:dyDescent="0.25">
      <c r="H49" s="332"/>
    </row>
    <row r="50" spans="8:8" x14ac:dyDescent="0.25">
      <c r="H50" s="332"/>
    </row>
    <row r="51" spans="8:8" x14ac:dyDescent="0.25">
      <c r="H51" s="332"/>
    </row>
    <row r="52" spans="8:8" x14ac:dyDescent="0.25">
      <c r="H52" s="332"/>
    </row>
    <row r="53" spans="8:8" x14ac:dyDescent="0.25">
      <c r="H53" s="332"/>
    </row>
    <row r="54" spans="8:8" x14ac:dyDescent="0.25">
      <c r="H54" s="332"/>
    </row>
    <row r="55" spans="8:8" x14ac:dyDescent="0.25">
      <c r="H55" s="332"/>
    </row>
    <row r="56" spans="8:8" x14ac:dyDescent="0.25">
      <c r="H56" s="332"/>
    </row>
    <row r="57" spans="8:8" x14ac:dyDescent="0.25">
      <c r="H57" s="332"/>
    </row>
    <row r="58" spans="8:8" x14ac:dyDescent="0.25">
      <c r="H58" s="332"/>
    </row>
    <row r="59" spans="8:8" x14ac:dyDescent="0.25">
      <c r="H59" s="332"/>
    </row>
    <row r="60" spans="8:8" x14ac:dyDescent="0.25">
      <c r="H60" s="332"/>
    </row>
    <row r="61" spans="8:8" x14ac:dyDescent="0.25">
      <c r="H61" s="332"/>
    </row>
    <row r="62" spans="8:8" x14ac:dyDescent="0.25">
      <c r="H62" s="332"/>
    </row>
    <row r="63" spans="8:8" x14ac:dyDescent="0.25">
      <c r="H63" s="332"/>
    </row>
    <row r="64" spans="8:8" x14ac:dyDescent="0.25">
      <c r="H64" s="332"/>
    </row>
    <row r="65" spans="8:8" x14ac:dyDescent="0.25">
      <c r="H65" s="332"/>
    </row>
    <row r="66" spans="8:8" x14ac:dyDescent="0.25">
      <c r="H66" s="332"/>
    </row>
    <row r="67" spans="8:8" x14ac:dyDescent="0.25">
      <c r="H67" s="332"/>
    </row>
    <row r="68" spans="8:8" x14ac:dyDescent="0.25">
      <c r="H68" s="332"/>
    </row>
    <row r="69" spans="8:8" x14ac:dyDescent="0.25">
      <c r="H69" s="332"/>
    </row>
    <row r="70" spans="8:8" x14ac:dyDescent="0.25">
      <c r="H70" s="332"/>
    </row>
    <row r="71" spans="8:8" x14ac:dyDescent="0.25">
      <c r="H71" s="332"/>
    </row>
    <row r="72" spans="8:8" x14ac:dyDescent="0.25">
      <c r="H72" s="332"/>
    </row>
    <row r="73" spans="8:8" x14ac:dyDescent="0.25">
      <c r="H73" s="332"/>
    </row>
    <row r="74" spans="8:8" x14ac:dyDescent="0.25">
      <c r="H74" s="332"/>
    </row>
    <row r="75" spans="8:8" x14ac:dyDescent="0.25">
      <c r="H75" s="332"/>
    </row>
    <row r="76" spans="8:8" x14ac:dyDescent="0.25">
      <c r="H76" s="332"/>
    </row>
    <row r="77" spans="8:8" x14ac:dyDescent="0.25">
      <c r="H77" s="332"/>
    </row>
    <row r="78" spans="8:8" x14ac:dyDescent="0.25">
      <c r="H78" s="332"/>
    </row>
    <row r="79" spans="8:8" x14ac:dyDescent="0.25">
      <c r="H79" s="332"/>
    </row>
    <row r="80" spans="8:8" x14ac:dyDescent="0.25">
      <c r="H80" s="332"/>
    </row>
    <row r="81" spans="8:8" x14ac:dyDescent="0.25">
      <c r="H81" s="332"/>
    </row>
    <row r="82" spans="8:8" x14ac:dyDescent="0.25">
      <c r="H82" s="332"/>
    </row>
    <row r="83" spans="8:8" x14ac:dyDescent="0.25">
      <c r="H83" s="332"/>
    </row>
    <row r="84" spans="8:8" x14ac:dyDescent="0.25">
      <c r="H84" s="332"/>
    </row>
    <row r="85" spans="8:8" x14ac:dyDescent="0.25">
      <c r="H85" s="332"/>
    </row>
    <row r="86" spans="8:8" x14ac:dyDescent="0.25">
      <c r="H86" s="332"/>
    </row>
    <row r="87" spans="8:8" x14ac:dyDescent="0.25">
      <c r="H87" s="332"/>
    </row>
    <row r="88" spans="8:8" x14ac:dyDescent="0.25">
      <c r="H88" s="332"/>
    </row>
    <row r="89" spans="8:8" x14ac:dyDescent="0.25">
      <c r="H89" s="332"/>
    </row>
    <row r="90" spans="8:8" x14ac:dyDescent="0.25">
      <c r="H90" s="332"/>
    </row>
    <row r="91" spans="8:8" x14ac:dyDescent="0.25">
      <c r="H91" s="332"/>
    </row>
    <row r="92" spans="8:8" x14ac:dyDescent="0.25">
      <c r="H92" s="332"/>
    </row>
    <row r="93" spans="8:8" x14ac:dyDescent="0.25">
      <c r="H93" s="332"/>
    </row>
    <row r="94" spans="8:8" x14ac:dyDescent="0.25">
      <c r="H94" s="332"/>
    </row>
    <row r="95" spans="8:8" x14ac:dyDescent="0.25">
      <c r="H95" s="332"/>
    </row>
    <row r="96" spans="8:8" x14ac:dyDescent="0.25">
      <c r="H96" s="332"/>
    </row>
    <row r="97" spans="8:8" x14ac:dyDescent="0.25">
      <c r="H97" s="332"/>
    </row>
    <row r="98" spans="8:8" x14ac:dyDescent="0.25">
      <c r="H98" s="332"/>
    </row>
    <row r="99" spans="8:8" x14ac:dyDescent="0.25">
      <c r="H99" s="332"/>
    </row>
    <row r="100" spans="8:8" x14ac:dyDescent="0.25">
      <c r="H100" s="332"/>
    </row>
    <row r="101" spans="8:8" x14ac:dyDescent="0.25">
      <c r="H101" s="332"/>
    </row>
    <row r="102" spans="8:8" x14ac:dyDescent="0.25">
      <c r="H102" s="332"/>
    </row>
    <row r="103" spans="8:8" x14ac:dyDescent="0.25">
      <c r="H103" s="332"/>
    </row>
    <row r="104" spans="8:8" x14ac:dyDescent="0.25">
      <c r="H104" s="332"/>
    </row>
    <row r="105" spans="8:8" x14ac:dyDescent="0.25">
      <c r="H105" s="332"/>
    </row>
    <row r="106" spans="8:8" x14ac:dyDescent="0.25">
      <c r="H106" s="332"/>
    </row>
    <row r="107" spans="8:8" x14ac:dyDescent="0.25">
      <c r="H107" s="332"/>
    </row>
    <row r="108" spans="8:8" x14ac:dyDescent="0.25">
      <c r="H108" s="332"/>
    </row>
    <row r="109" spans="8:8" x14ac:dyDescent="0.25">
      <c r="H109" s="332"/>
    </row>
    <row r="110" spans="8:8" x14ac:dyDescent="0.25">
      <c r="H110" s="332"/>
    </row>
    <row r="111" spans="8:8" x14ac:dyDescent="0.25">
      <c r="H111" s="332"/>
    </row>
    <row r="112" spans="8:8" x14ac:dyDescent="0.25">
      <c r="H112" s="332"/>
    </row>
    <row r="113" spans="8:8" x14ac:dyDescent="0.25">
      <c r="H113" s="332"/>
    </row>
    <row r="114" spans="8:8" x14ac:dyDescent="0.25">
      <c r="H114" s="332"/>
    </row>
    <row r="115" spans="8:8" x14ac:dyDescent="0.25">
      <c r="H115" s="332"/>
    </row>
    <row r="116" spans="8:8" x14ac:dyDescent="0.25">
      <c r="H116" s="332"/>
    </row>
    <row r="117" spans="8:8" x14ac:dyDescent="0.25">
      <c r="H117" s="332"/>
    </row>
    <row r="118" spans="8:8" x14ac:dyDescent="0.25">
      <c r="H118" s="332"/>
    </row>
    <row r="119" spans="8:8" x14ac:dyDescent="0.25">
      <c r="H119" s="332"/>
    </row>
    <row r="120" spans="8:8" x14ac:dyDescent="0.25">
      <c r="H120" s="332"/>
    </row>
    <row r="121" spans="8:8" x14ac:dyDescent="0.25">
      <c r="H121" s="332"/>
    </row>
    <row r="122" spans="8:8" x14ac:dyDescent="0.25">
      <c r="H122" s="332"/>
    </row>
    <row r="123" spans="8:8" x14ac:dyDescent="0.25">
      <c r="H123" s="332"/>
    </row>
    <row r="124" spans="8:8" x14ac:dyDescent="0.25">
      <c r="H124" s="332"/>
    </row>
    <row r="125" spans="8:8" x14ac:dyDescent="0.25">
      <c r="H125" s="332"/>
    </row>
    <row r="126" spans="8:8" x14ac:dyDescent="0.25">
      <c r="H126" s="332"/>
    </row>
    <row r="127" spans="8:8" x14ac:dyDescent="0.25">
      <c r="H127" s="332"/>
    </row>
    <row r="128" spans="8:8" x14ac:dyDescent="0.25">
      <c r="H128" s="332"/>
    </row>
    <row r="129" spans="8:8" x14ac:dyDescent="0.25">
      <c r="H129" s="332"/>
    </row>
    <row r="130" spans="8:8" x14ac:dyDescent="0.25">
      <c r="H130" s="332"/>
    </row>
    <row r="131" spans="8:8" x14ac:dyDescent="0.25">
      <c r="H131" s="332"/>
    </row>
    <row r="132" spans="8:8" x14ac:dyDescent="0.25">
      <c r="H132" s="332"/>
    </row>
    <row r="133" spans="8:8" x14ac:dyDescent="0.25">
      <c r="H133" s="332"/>
    </row>
    <row r="134" spans="8:8" x14ac:dyDescent="0.25">
      <c r="H134" s="332"/>
    </row>
    <row r="135" spans="8:8" x14ac:dyDescent="0.25">
      <c r="H135" s="332"/>
    </row>
    <row r="136" spans="8:8" x14ac:dyDescent="0.25">
      <c r="H136" s="332"/>
    </row>
    <row r="137" spans="8:8" x14ac:dyDescent="0.25">
      <c r="H137" s="332"/>
    </row>
    <row r="138" spans="8:8" x14ac:dyDescent="0.25">
      <c r="H138" s="332"/>
    </row>
    <row r="139" spans="8:8" x14ac:dyDescent="0.25">
      <c r="H139" s="332"/>
    </row>
    <row r="140" spans="8:8" x14ac:dyDescent="0.25">
      <c r="H140" s="332"/>
    </row>
    <row r="141" spans="8:8" x14ac:dyDescent="0.25">
      <c r="H141" s="332"/>
    </row>
    <row r="142" spans="8:8" x14ac:dyDescent="0.25">
      <c r="H142" s="332"/>
    </row>
    <row r="143" spans="8:8" x14ac:dyDescent="0.25">
      <c r="H143" s="332"/>
    </row>
    <row r="144" spans="8:8" x14ac:dyDescent="0.25">
      <c r="H144" s="332"/>
    </row>
    <row r="145" spans="8:8" x14ac:dyDescent="0.25">
      <c r="H145" s="332"/>
    </row>
    <row r="146" spans="8:8" x14ac:dyDescent="0.25">
      <c r="H146" s="332"/>
    </row>
    <row r="147" spans="8:8" x14ac:dyDescent="0.25">
      <c r="H147" s="332"/>
    </row>
    <row r="148" spans="8:8" x14ac:dyDescent="0.25">
      <c r="H148" s="332"/>
    </row>
    <row r="149" spans="8:8" x14ac:dyDescent="0.25">
      <c r="H149" s="332"/>
    </row>
    <row r="150" spans="8:8" x14ac:dyDescent="0.25">
      <c r="H150" s="332"/>
    </row>
    <row r="151" spans="8:8" x14ac:dyDescent="0.25">
      <c r="H151" s="332"/>
    </row>
    <row r="152" spans="8:8" x14ac:dyDescent="0.25">
      <c r="H152" s="332"/>
    </row>
    <row r="153" spans="8:8" x14ac:dyDescent="0.25">
      <c r="H153" s="332"/>
    </row>
    <row r="154" spans="8:8" x14ac:dyDescent="0.25">
      <c r="H154" s="332"/>
    </row>
    <row r="155" spans="8:8" x14ac:dyDescent="0.25">
      <c r="H155" s="332"/>
    </row>
    <row r="156" spans="8:8" x14ac:dyDescent="0.25">
      <c r="H156" s="332"/>
    </row>
    <row r="157" spans="8:8" x14ac:dyDescent="0.25">
      <c r="H157" s="332"/>
    </row>
    <row r="158" spans="8:8" x14ac:dyDescent="0.25">
      <c r="H158" s="332"/>
    </row>
    <row r="159" spans="8:8" x14ac:dyDescent="0.25">
      <c r="H159" s="332"/>
    </row>
    <row r="160" spans="8:8" x14ac:dyDescent="0.25">
      <c r="H160" s="332"/>
    </row>
    <row r="161" spans="8:8" x14ac:dyDescent="0.25">
      <c r="H161" s="332"/>
    </row>
    <row r="162" spans="8:8" x14ac:dyDescent="0.25">
      <c r="H162" s="332"/>
    </row>
    <row r="163" spans="8:8" x14ac:dyDescent="0.25">
      <c r="H163" s="332"/>
    </row>
    <row r="164" spans="8:8" x14ac:dyDescent="0.25">
      <c r="H164" s="332"/>
    </row>
    <row r="165" spans="8:8" x14ac:dyDescent="0.25">
      <c r="H165" s="332"/>
    </row>
    <row r="166" spans="8:8" x14ac:dyDescent="0.25">
      <c r="H166" s="332"/>
    </row>
    <row r="167" spans="8:8" x14ac:dyDescent="0.25">
      <c r="H167" s="332"/>
    </row>
    <row r="168" spans="8:8" x14ac:dyDescent="0.25">
      <c r="H168" s="332"/>
    </row>
    <row r="169" spans="8:8" x14ac:dyDescent="0.25">
      <c r="H169" s="332"/>
    </row>
    <row r="170" spans="8:8" x14ac:dyDescent="0.25">
      <c r="H170" s="332"/>
    </row>
    <row r="171" spans="8:8" x14ac:dyDescent="0.25">
      <c r="H171" s="332"/>
    </row>
    <row r="172" spans="8:8" x14ac:dyDescent="0.25">
      <c r="H172" s="332"/>
    </row>
    <row r="173" spans="8:8" x14ac:dyDescent="0.25">
      <c r="H173" s="332"/>
    </row>
    <row r="174" spans="8:8" x14ac:dyDescent="0.25">
      <c r="H174" s="332"/>
    </row>
    <row r="175" spans="8:8" x14ac:dyDescent="0.25">
      <c r="H175" s="332"/>
    </row>
    <row r="176" spans="8:8" x14ac:dyDescent="0.25">
      <c r="H176" s="332"/>
    </row>
    <row r="177" spans="8:8" x14ac:dyDescent="0.25">
      <c r="H177" s="332"/>
    </row>
    <row r="178" spans="8:8" x14ac:dyDescent="0.25">
      <c r="H178" s="332"/>
    </row>
    <row r="179" spans="8:8" x14ac:dyDescent="0.25">
      <c r="H179" s="332"/>
    </row>
    <row r="180" spans="8:8" x14ac:dyDescent="0.25">
      <c r="H180" s="332"/>
    </row>
    <row r="181" spans="8:8" x14ac:dyDescent="0.25">
      <c r="H181" s="332"/>
    </row>
    <row r="182" spans="8:8" x14ac:dyDescent="0.25">
      <c r="H182" s="332"/>
    </row>
    <row r="183" spans="8:8" x14ac:dyDescent="0.25">
      <c r="H183" s="332"/>
    </row>
    <row r="184" spans="8:8" x14ac:dyDescent="0.25">
      <c r="H184" s="332"/>
    </row>
    <row r="185" spans="8:8" x14ac:dyDescent="0.25">
      <c r="H185" s="332"/>
    </row>
    <row r="186" spans="8:8" x14ac:dyDescent="0.25">
      <c r="H186" s="332"/>
    </row>
    <row r="187" spans="8:8" x14ac:dyDescent="0.25">
      <c r="H187" s="332"/>
    </row>
    <row r="188" spans="8:8" x14ac:dyDescent="0.25">
      <c r="H188" s="332"/>
    </row>
    <row r="189" spans="8:8" x14ac:dyDescent="0.25">
      <c r="H189" s="332"/>
    </row>
    <row r="190" spans="8:8" x14ac:dyDescent="0.25">
      <c r="H190" s="332"/>
    </row>
    <row r="191" spans="8:8" x14ac:dyDescent="0.25">
      <c r="H191" s="332"/>
    </row>
    <row r="192" spans="8:8" x14ac:dyDescent="0.25">
      <c r="H192" s="332"/>
    </row>
    <row r="193" spans="8:8" x14ac:dyDescent="0.25">
      <c r="H193" s="332"/>
    </row>
    <row r="194" spans="8:8" x14ac:dyDescent="0.25">
      <c r="H194" s="332"/>
    </row>
    <row r="195" spans="8:8" x14ac:dyDescent="0.25">
      <c r="H195" s="332"/>
    </row>
    <row r="196" spans="8:8" x14ac:dyDescent="0.25">
      <c r="H196" s="332"/>
    </row>
    <row r="197" spans="8:8" x14ac:dyDescent="0.25">
      <c r="H197" s="332"/>
    </row>
    <row r="198" spans="8:8" x14ac:dyDescent="0.25">
      <c r="H198" s="332"/>
    </row>
    <row r="199" spans="8:8" x14ac:dyDescent="0.25">
      <c r="H199" s="332"/>
    </row>
    <row r="200" spans="8:8" x14ac:dyDescent="0.25">
      <c r="H200" s="332"/>
    </row>
    <row r="201" spans="8:8" x14ac:dyDescent="0.25">
      <c r="H201" s="332"/>
    </row>
    <row r="202" spans="8:8" x14ac:dyDescent="0.25">
      <c r="H202" s="332"/>
    </row>
    <row r="203" spans="8:8" x14ac:dyDescent="0.25">
      <c r="H203" s="332"/>
    </row>
    <row r="204" spans="8:8" x14ac:dyDescent="0.25">
      <c r="H204" s="332"/>
    </row>
    <row r="205" spans="8:8" x14ac:dyDescent="0.25">
      <c r="H205" s="332"/>
    </row>
    <row r="206" spans="8:8" x14ac:dyDescent="0.25">
      <c r="H206" s="332"/>
    </row>
    <row r="207" spans="8:8" x14ac:dyDescent="0.25">
      <c r="H207" s="332"/>
    </row>
    <row r="208" spans="8:8" x14ac:dyDescent="0.25">
      <c r="H208" s="332"/>
    </row>
    <row r="209" spans="8:8" x14ac:dyDescent="0.25">
      <c r="H209" s="332"/>
    </row>
  </sheetData>
  <customSheetViews>
    <customSheetView guid="{5F4F3DD9-AA94-4B89-A9F2-3566C1218EDC}" scale="85" showPageBreaks="1" fitToPage="1">
      <selection activeCell="C13" sqref="C13"/>
      <pageMargins left="0.59055118110236227" right="0.39370078740157483" top="0.55118110236220474" bottom="0.55118110236220474" header="0.31496062992125984" footer="0.31496062992125984"/>
      <pageSetup paperSize="9" scale="55" firstPageNumber="8" fitToHeight="0" orientation="portrait" useFirstPageNumber="1" r:id="rId1"/>
      <headerFooter>
        <oddHeader>&amp;L&amp;"Arial,Regular"&amp;9CDCL&amp;R&amp;"Arial,Regular"&amp;9ALDTP</oddHeader>
        <oddFooter>&amp;L&amp;"Arial,Regular"&amp;9Signature of Bidder&amp;RPage &amp;P</oddFooter>
      </headerFooter>
    </customSheetView>
    <customSheetView guid="{B0FF80C2-2B10-469E-93D1-9FED9C0BA6EB}" scale="85" fitToPage="1">
      <selection activeCell="A3" sqref="A3"/>
      <pageMargins left="0.59055118110236227" right="0.39370078740157483" top="0.55118110236220474" bottom="0.55118110236220474" header="0.31496062992125984" footer="0.31496062992125984"/>
      <pageSetup paperSize="9" scale="57" firstPageNumber="8" fitToHeight="0" orientation="portrait" useFirstPageNumber="1" r:id="rId2"/>
      <headerFooter>
        <oddHeader>&amp;L&amp;"Arial,Regular"&amp;9CDCL&amp;R&amp;"Arial,Regular"&amp;9ALDTP</oddHeader>
        <oddFooter>&amp;L&amp;"Arial,Regular"&amp;9Signature of Bidder&amp;RPage &amp;P</oddFooter>
      </headerFooter>
    </customSheetView>
  </customSheetViews>
  <mergeCells count="12">
    <mergeCell ref="A12:G12"/>
    <mergeCell ref="H12:H13"/>
    <mergeCell ref="A13:G13"/>
    <mergeCell ref="A1:H1"/>
    <mergeCell ref="A2:H2"/>
    <mergeCell ref="B3:B4"/>
    <mergeCell ref="C3:C4"/>
    <mergeCell ref="D3:D4"/>
    <mergeCell ref="E3:E4"/>
    <mergeCell ref="A3:A4"/>
    <mergeCell ref="F3:G3"/>
    <mergeCell ref="H3:H4"/>
  </mergeCells>
  <pageMargins left="0.59055118110236204" right="0.39370078740157499" top="0.55118110236220497" bottom="0.55118110236220497" header="0.31496062992126" footer="0.31496062992126"/>
  <pageSetup paperSize="9" scale="65" firstPageNumber="15" fitToHeight="0" orientation="landscape" useFirstPageNumber="1" r:id="rId3"/>
  <headerFooter>
    <oddHeader>&amp;L&amp;"Arial,Regular"&amp;9CW-01, ALDTP, CDCL&amp;R&amp;"Arial,Regular"&amp;9May 2017</oddHeader>
    <oddFooter>&amp;L&amp;"Arial,Regular"&amp;9Bill of Quantities&amp;RPage &amp;P</oddFooter>
  </headerFooter>
  <rowBreaks count="1" manualBreakCount="1">
    <brk id="1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topLeftCell="A37" zoomScale="85" zoomScaleNormal="85" workbookViewId="0">
      <selection activeCell="A42" sqref="A42"/>
    </sheetView>
  </sheetViews>
  <sheetFormatPr defaultRowHeight="14.25" x14ac:dyDescent="0.25"/>
  <cols>
    <col min="1" max="1" width="5.42578125" style="2" customWidth="1"/>
    <col min="2" max="2" width="9.140625" style="423" customWidth="1"/>
    <col min="3" max="3" width="70.7109375" style="3" customWidth="1"/>
    <col min="4" max="4" width="9.85546875" style="2" customWidth="1"/>
    <col min="5" max="5" width="10.140625" style="3" customWidth="1"/>
    <col min="6" max="6" width="17" style="3" customWidth="1"/>
    <col min="7" max="7" width="42.140625" style="3" customWidth="1"/>
    <col min="8" max="8" width="41" style="299" customWidth="1"/>
    <col min="9" max="9" width="15.140625" style="3" customWidth="1"/>
    <col min="10" max="10" width="8.42578125" style="3" customWidth="1"/>
    <col min="11" max="16384" width="9.140625" style="3"/>
  </cols>
  <sheetData>
    <row r="1" spans="1:9" ht="20.100000000000001" customHeight="1" x14ac:dyDescent="0.25">
      <c r="A1" s="559" t="s">
        <v>526</v>
      </c>
      <c r="B1" s="559"/>
      <c r="C1" s="559"/>
      <c r="D1" s="559"/>
      <c r="E1" s="559"/>
      <c r="F1" s="559"/>
      <c r="G1" s="559"/>
      <c r="H1" s="559"/>
    </row>
    <row r="2" spans="1:9" ht="20.100000000000001" customHeight="1" thickBot="1" x14ac:dyDescent="0.3">
      <c r="A2" s="559" t="s">
        <v>704</v>
      </c>
      <c r="B2" s="560"/>
      <c r="C2" s="561"/>
      <c r="D2" s="561"/>
      <c r="E2" s="561"/>
      <c r="F2" s="561"/>
      <c r="G2" s="561"/>
      <c r="H2" s="561"/>
    </row>
    <row r="3" spans="1:9" ht="25.5" customHeight="1" thickBot="1" x14ac:dyDescent="0.3">
      <c r="A3" s="580" t="s">
        <v>274</v>
      </c>
      <c r="B3" s="582" t="s">
        <v>684</v>
      </c>
      <c r="C3" s="584" t="s">
        <v>29</v>
      </c>
      <c r="D3" s="586" t="s">
        <v>1</v>
      </c>
      <c r="E3" s="588" t="s">
        <v>685</v>
      </c>
      <c r="F3" s="590" t="s">
        <v>686</v>
      </c>
      <c r="G3" s="591"/>
      <c r="H3" s="592" t="s">
        <v>275</v>
      </c>
      <c r="I3" s="361"/>
    </row>
    <row r="4" spans="1:9" ht="24" customHeight="1" thickBot="1" x14ac:dyDescent="0.3">
      <c r="A4" s="581"/>
      <c r="B4" s="583"/>
      <c r="C4" s="585"/>
      <c r="D4" s="587"/>
      <c r="E4" s="589"/>
      <c r="F4" s="294" t="s">
        <v>687</v>
      </c>
      <c r="G4" s="294" t="s">
        <v>688</v>
      </c>
      <c r="H4" s="593"/>
      <c r="I4" s="361"/>
    </row>
    <row r="5" spans="1:9" s="5" customFormat="1" ht="20.100000000000001" customHeight="1" x14ac:dyDescent="0.25">
      <c r="A5" s="425"/>
      <c r="B5" s="426"/>
      <c r="C5" s="427" t="s">
        <v>201</v>
      </c>
      <c r="D5" s="426"/>
      <c r="E5" s="426"/>
      <c r="F5" s="426"/>
      <c r="G5" s="426"/>
      <c r="H5" s="428"/>
    </row>
    <row r="6" spans="1:9" ht="75" customHeight="1" x14ac:dyDescent="0.25">
      <c r="A6" s="373">
        <v>501</v>
      </c>
      <c r="B6" s="422" t="s">
        <v>463</v>
      </c>
      <c r="C6" s="367" t="s">
        <v>414</v>
      </c>
      <c r="D6" s="368" t="s">
        <v>261</v>
      </c>
      <c r="E6" s="369">
        <v>380</v>
      </c>
      <c r="F6" s="23"/>
      <c r="G6" s="370"/>
      <c r="H6" s="429"/>
      <c r="I6" s="299"/>
    </row>
    <row r="7" spans="1:9" s="1" customFormat="1" ht="87" customHeight="1" x14ac:dyDescent="0.2">
      <c r="A7" s="364">
        <f>A6+1</f>
        <v>502</v>
      </c>
      <c r="B7" s="532" t="s">
        <v>756</v>
      </c>
      <c r="C7" s="31" t="s">
        <v>530</v>
      </c>
      <c r="D7" s="375" t="s">
        <v>260</v>
      </c>
      <c r="E7" s="15">
        <v>3668</v>
      </c>
      <c r="F7" s="15"/>
      <c r="G7" s="23"/>
      <c r="H7" s="419"/>
    </row>
    <row r="8" spans="1:9" s="1" customFormat="1" ht="30.75" customHeight="1" x14ac:dyDescent="0.2">
      <c r="A8" s="364">
        <f>A7+1</f>
        <v>503</v>
      </c>
      <c r="B8" s="532" t="s">
        <v>756</v>
      </c>
      <c r="C8" s="31" t="s">
        <v>255</v>
      </c>
      <c r="D8" s="375" t="s">
        <v>260</v>
      </c>
      <c r="E8" s="15">
        <v>916</v>
      </c>
      <c r="F8" s="15"/>
      <c r="G8" s="23"/>
      <c r="H8" s="419"/>
    </row>
    <row r="9" spans="1:9" s="1" customFormat="1" ht="148.5" customHeight="1" x14ac:dyDescent="0.2">
      <c r="A9" s="364">
        <f>A8+1</f>
        <v>504</v>
      </c>
      <c r="B9" s="422" t="s">
        <v>462</v>
      </c>
      <c r="C9" s="14" t="s">
        <v>4</v>
      </c>
      <c r="D9" s="375" t="s">
        <v>262</v>
      </c>
      <c r="E9" s="15">
        <v>11</v>
      </c>
      <c r="F9" s="15"/>
      <c r="G9" s="23"/>
      <c r="H9" s="419"/>
    </row>
    <row r="10" spans="1:9" s="1" customFormat="1" ht="87.75" x14ac:dyDescent="0.2">
      <c r="A10" s="364">
        <f>A9+1</f>
        <v>505</v>
      </c>
      <c r="B10" s="422" t="s">
        <v>470</v>
      </c>
      <c r="C10" s="26" t="s">
        <v>502</v>
      </c>
      <c r="D10" s="375" t="s">
        <v>260</v>
      </c>
      <c r="E10" s="15">
        <v>5116</v>
      </c>
      <c r="F10" s="15"/>
      <c r="G10" s="23"/>
      <c r="H10" s="419"/>
    </row>
    <row r="11" spans="1:9" ht="62.25" customHeight="1" x14ac:dyDescent="0.25">
      <c r="A11" s="364">
        <f t="shared" ref="A11:A19" si="0">A10+1</f>
        <v>506</v>
      </c>
      <c r="B11" s="422" t="s">
        <v>473</v>
      </c>
      <c r="C11" s="25" t="s">
        <v>488</v>
      </c>
      <c r="D11" s="375" t="s">
        <v>23</v>
      </c>
      <c r="E11" s="15">
        <v>362.88000000000005</v>
      </c>
      <c r="F11" s="15"/>
      <c r="G11" s="23"/>
      <c r="H11" s="419"/>
    </row>
    <row r="12" spans="1:9" ht="43.5" x14ac:dyDescent="0.25">
      <c r="A12" s="364">
        <f t="shared" si="0"/>
        <v>507</v>
      </c>
      <c r="B12" s="532" t="s">
        <v>757</v>
      </c>
      <c r="C12" s="29" t="s">
        <v>534</v>
      </c>
      <c r="D12" s="375" t="s">
        <v>263</v>
      </c>
      <c r="E12" s="15">
        <v>587</v>
      </c>
      <c r="F12" s="15"/>
      <c r="G12" s="23"/>
      <c r="H12" s="419"/>
    </row>
    <row r="13" spans="1:9" ht="59.25" x14ac:dyDescent="0.25">
      <c r="A13" s="364">
        <f t="shared" si="0"/>
        <v>508</v>
      </c>
      <c r="B13" s="532" t="s">
        <v>472</v>
      </c>
      <c r="C13" s="29" t="s">
        <v>489</v>
      </c>
      <c r="D13" s="375" t="s">
        <v>263</v>
      </c>
      <c r="E13" s="15">
        <v>587</v>
      </c>
      <c r="F13" s="15"/>
      <c r="G13" s="23"/>
      <c r="H13" s="419"/>
    </row>
    <row r="14" spans="1:9" ht="51.75" customHeight="1" x14ac:dyDescent="0.25">
      <c r="A14" s="364">
        <f t="shared" si="0"/>
        <v>509</v>
      </c>
      <c r="B14" s="532" t="s">
        <v>474</v>
      </c>
      <c r="C14" s="29" t="s">
        <v>533</v>
      </c>
      <c r="D14" s="375" t="s">
        <v>263</v>
      </c>
      <c r="E14" s="15">
        <v>587</v>
      </c>
      <c r="F14" s="15"/>
      <c r="G14" s="23"/>
      <c r="H14" s="419"/>
    </row>
    <row r="15" spans="1:9" ht="80.25" customHeight="1" x14ac:dyDescent="0.25">
      <c r="A15" s="364">
        <f t="shared" si="0"/>
        <v>510</v>
      </c>
      <c r="B15" s="422" t="s">
        <v>662</v>
      </c>
      <c r="C15" s="38" t="s">
        <v>490</v>
      </c>
      <c r="D15" s="375" t="s">
        <v>261</v>
      </c>
      <c r="E15" s="15">
        <v>1342.5</v>
      </c>
      <c r="F15" s="15"/>
      <c r="G15" s="23"/>
      <c r="H15" s="419"/>
    </row>
    <row r="16" spans="1:9" ht="72" x14ac:dyDescent="0.25">
      <c r="A16" s="364">
        <f t="shared" si="0"/>
        <v>511</v>
      </c>
      <c r="B16" s="422" t="s">
        <v>607</v>
      </c>
      <c r="C16" s="271" t="s">
        <v>606</v>
      </c>
      <c r="D16" s="375" t="s">
        <v>269</v>
      </c>
      <c r="E16" s="15">
        <v>180</v>
      </c>
      <c r="F16" s="15"/>
      <c r="G16" s="23"/>
      <c r="H16" s="419"/>
    </row>
    <row r="17" spans="1:8" ht="57" x14ac:dyDescent="0.25">
      <c r="A17" s="364">
        <f t="shared" si="0"/>
        <v>512</v>
      </c>
      <c r="B17" s="422" t="s">
        <v>277</v>
      </c>
      <c r="C17" s="29" t="s">
        <v>491</v>
      </c>
      <c r="D17" s="375" t="s">
        <v>269</v>
      </c>
      <c r="E17" s="15">
        <v>11660</v>
      </c>
      <c r="F17" s="15"/>
      <c r="G17" s="23"/>
      <c r="H17" s="419"/>
    </row>
    <row r="18" spans="1:8" ht="109.5" customHeight="1" x14ac:dyDescent="0.25">
      <c r="A18" s="364">
        <f t="shared" si="0"/>
        <v>513</v>
      </c>
      <c r="B18" s="422" t="s">
        <v>699</v>
      </c>
      <c r="C18" s="38" t="s">
        <v>512</v>
      </c>
      <c r="D18" s="375" t="s">
        <v>263</v>
      </c>
      <c r="E18" s="15">
        <v>438</v>
      </c>
      <c r="F18" s="15"/>
      <c r="G18" s="23"/>
      <c r="H18" s="419"/>
    </row>
    <row r="19" spans="1:8" ht="156" customHeight="1" x14ac:dyDescent="0.25">
      <c r="A19" s="364">
        <f t="shared" si="0"/>
        <v>514</v>
      </c>
      <c r="B19" s="422" t="s">
        <v>463</v>
      </c>
      <c r="C19" s="272" t="s">
        <v>383</v>
      </c>
      <c r="D19" s="375" t="s">
        <v>261</v>
      </c>
      <c r="E19" s="15">
        <v>98.549999999999983</v>
      </c>
      <c r="F19" s="15"/>
      <c r="G19" s="23"/>
      <c r="H19" s="419"/>
    </row>
    <row r="20" spans="1:8" s="5" customFormat="1" ht="27.75" customHeight="1" x14ac:dyDescent="0.25">
      <c r="A20" s="362"/>
      <c r="B20" s="424"/>
      <c r="C20" s="219" t="s">
        <v>202</v>
      </c>
      <c r="D20" s="219"/>
      <c r="E20" s="219"/>
      <c r="F20" s="219"/>
      <c r="G20" s="219"/>
      <c r="H20" s="308"/>
    </row>
    <row r="21" spans="1:8" ht="81.75" customHeight="1" x14ac:dyDescent="0.25">
      <c r="A21" s="364">
        <f>A19+1</f>
        <v>515</v>
      </c>
      <c r="B21" s="422" t="s">
        <v>693</v>
      </c>
      <c r="C21" s="20" t="s">
        <v>492</v>
      </c>
      <c r="D21" s="375" t="s">
        <v>261</v>
      </c>
      <c r="E21" s="15">
        <v>2272</v>
      </c>
      <c r="F21" s="15"/>
      <c r="G21" s="23"/>
      <c r="H21" s="419"/>
    </row>
    <row r="22" spans="1:8" ht="67.5" customHeight="1" x14ac:dyDescent="0.25">
      <c r="A22" s="364">
        <f t="shared" ref="A22:A32" si="1">A21+1</f>
        <v>516</v>
      </c>
      <c r="B22" s="422" t="s">
        <v>463</v>
      </c>
      <c r="C22" s="21" t="s">
        <v>404</v>
      </c>
      <c r="D22" s="375" t="s">
        <v>261</v>
      </c>
      <c r="E22" s="15">
        <v>208</v>
      </c>
      <c r="F22" s="15"/>
      <c r="G22" s="23"/>
      <c r="H22" s="419"/>
    </row>
    <row r="23" spans="1:8" ht="60" customHeight="1" x14ac:dyDescent="0.25">
      <c r="A23" s="364">
        <f t="shared" si="1"/>
        <v>517</v>
      </c>
      <c r="B23" s="422" t="s">
        <v>471</v>
      </c>
      <c r="C23" s="292" t="s">
        <v>531</v>
      </c>
      <c r="D23" s="375" t="s">
        <v>261</v>
      </c>
      <c r="E23" s="15">
        <v>953</v>
      </c>
      <c r="F23" s="9"/>
      <c r="G23" s="23"/>
      <c r="H23" s="419"/>
    </row>
    <row r="24" spans="1:8" ht="75.75" customHeight="1" x14ac:dyDescent="0.25">
      <c r="A24" s="364">
        <f t="shared" si="1"/>
        <v>518</v>
      </c>
      <c r="B24" s="422" t="s">
        <v>471</v>
      </c>
      <c r="C24" s="292" t="s">
        <v>532</v>
      </c>
      <c r="D24" s="375" t="s">
        <v>261</v>
      </c>
      <c r="E24" s="15">
        <v>653</v>
      </c>
      <c r="F24" s="9"/>
      <c r="G24" s="23"/>
      <c r="H24" s="419"/>
    </row>
    <row r="25" spans="1:8" ht="143.25" x14ac:dyDescent="0.25">
      <c r="A25" s="364">
        <f t="shared" si="1"/>
        <v>519</v>
      </c>
      <c r="B25" s="422" t="s">
        <v>462</v>
      </c>
      <c r="C25" s="14" t="s">
        <v>4</v>
      </c>
      <c r="D25" s="375" t="s">
        <v>262</v>
      </c>
      <c r="E25" s="281">
        <v>6</v>
      </c>
      <c r="F25" s="15"/>
      <c r="G25" s="23"/>
      <c r="H25" s="419"/>
    </row>
    <row r="26" spans="1:8" s="1" customFormat="1" ht="86.25" x14ac:dyDescent="0.2">
      <c r="A26" s="364">
        <f t="shared" ref="A26:A28" si="2">A25+1</f>
        <v>520</v>
      </c>
      <c r="B26" s="532" t="s">
        <v>756</v>
      </c>
      <c r="C26" s="31" t="s">
        <v>530</v>
      </c>
      <c r="D26" s="375" t="s">
        <v>260</v>
      </c>
      <c r="E26" s="15">
        <v>22075</v>
      </c>
      <c r="F26" s="15"/>
      <c r="G26" s="23"/>
      <c r="H26" s="419"/>
    </row>
    <row r="27" spans="1:8" s="1" customFormat="1" ht="33" customHeight="1" x14ac:dyDescent="0.2">
      <c r="A27" s="364">
        <f t="shared" si="2"/>
        <v>521</v>
      </c>
      <c r="B27" s="532" t="s">
        <v>756</v>
      </c>
      <c r="C27" s="31" t="s">
        <v>255</v>
      </c>
      <c r="D27" s="375" t="s">
        <v>260</v>
      </c>
      <c r="E27" s="15">
        <v>1754</v>
      </c>
      <c r="F27" s="15"/>
      <c r="G27" s="23"/>
      <c r="H27" s="419"/>
    </row>
    <row r="28" spans="1:8" ht="87.75" x14ac:dyDescent="0.25">
      <c r="A28" s="364">
        <f t="shared" si="2"/>
        <v>522</v>
      </c>
      <c r="B28" s="422" t="s">
        <v>470</v>
      </c>
      <c r="C28" s="26" t="s">
        <v>502</v>
      </c>
      <c r="D28" s="375" t="s">
        <v>260</v>
      </c>
      <c r="E28" s="15">
        <v>1487</v>
      </c>
      <c r="F28" s="15"/>
      <c r="G28" s="23"/>
      <c r="H28" s="419"/>
    </row>
    <row r="29" spans="1:8" ht="42.75" x14ac:dyDescent="0.25">
      <c r="A29" s="364">
        <f t="shared" si="1"/>
        <v>523</v>
      </c>
      <c r="B29" s="422" t="s">
        <v>474</v>
      </c>
      <c r="C29" s="215" t="s">
        <v>659</v>
      </c>
      <c r="D29" s="215" t="s">
        <v>263</v>
      </c>
      <c r="E29" s="278">
        <v>373</v>
      </c>
      <c r="F29" s="215"/>
      <c r="G29" s="215"/>
      <c r="H29" s="413"/>
    </row>
    <row r="30" spans="1:8" ht="59.25" x14ac:dyDescent="0.25">
      <c r="A30" s="364">
        <f t="shared" si="1"/>
        <v>524</v>
      </c>
      <c r="B30" s="422" t="s">
        <v>475</v>
      </c>
      <c r="C30" s="29" t="s">
        <v>493</v>
      </c>
      <c r="D30" s="375" t="s">
        <v>263</v>
      </c>
      <c r="E30" s="15">
        <v>373</v>
      </c>
      <c r="F30" s="15"/>
      <c r="G30" s="23"/>
      <c r="H30" s="419"/>
    </row>
    <row r="31" spans="1:8" ht="45" x14ac:dyDescent="0.25">
      <c r="A31" s="364">
        <f t="shared" si="1"/>
        <v>525</v>
      </c>
      <c r="B31" s="422" t="s">
        <v>476</v>
      </c>
      <c r="C31" s="29" t="s">
        <v>533</v>
      </c>
      <c r="D31" s="375" t="s">
        <v>263</v>
      </c>
      <c r="E31" s="15">
        <v>373</v>
      </c>
      <c r="F31" s="15"/>
      <c r="G31" s="23"/>
      <c r="H31" s="419"/>
    </row>
    <row r="32" spans="1:8" ht="390" customHeight="1" x14ac:dyDescent="0.25">
      <c r="A32" s="364">
        <f t="shared" si="1"/>
        <v>526</v>
      </c>
      <c r="B32" s="422" t="s">
        <v>700</v>
      </c>
      <c r="C32" s="185" t="s">
        <v>499</v>
      </c>
      <c r="D32" s="375" t="s">
        <v>23</v>
      </c>
      <c r="E32" s="15">
        <v>144474</v>
      </c>
      <c r="F32" s="15"/>
      <c r="G32" s="23"/>
      <c r="H32" s="419"/>
    </row>
    <row r="33" spans="1:9" ht="156" customHeight="1" x14ac:dyDescent="0.25">
      <c r="A33" s="364">
        <f>A32+1</f>
        <v>527</v>
      </c>
      <c r="B33" s="422" t="s">
        <v>544</v>
      </c>
      <c r="C33" s="185" t="s">
        <v>477</v>
      </c>
      <c r="D33" s="375" t="s">
        <v>263</v>
      </c>
      <c r="E33" s="15">
        <v>6753</v>
      </c>
      <c r="F33" s="23"/>
      <c r="G33" s="23"/>
      <c r="H33" s="419"/>
    </row>
    <row r="34" spans="1:9" ht="80.25" customHeight="1" x14ac:dyDescent="0.25">
      <c r="A34" s="364">
        <f>A33+1</f>
        <v>528</v>
      </c>
      <c r="B34" s="422" t="s">
        <v>277</v>
      </c>
      <c r="C34" s="21" t="s">
        <v>500</v>
      </c>
      <c r="D34" s="15" t="s">
        <v>263</v>
      </c>
      <c r="E34" s="15">
        <v>104</v>
      </c>
      <c r="F34" s="53"/>
      <c r="G34" s="23"/>
      <c r="H34" s="419"/>
    </row>
    <row r="35" spans="1:9" ht="198" customHeight="1" x14ac:dyDescent="0.25">
      <c r="A35" s="365">
        <v>529</v>
      </c>
      <c r="B35" s="422" t="s">
        <v>544</v>
      </c>
      <c r="C35" s="459" t="s">
        <v>752</v>
      </c>
      <c r="D35" s="348" t="s">
        <v>260</v>
      </c>
      <c r="E35" s="348">
        <v>100</v>
      </c>
      <c r="F35" s="349"/>
      <c r="G35" s="350"/>
      <c r="H35" s="420"/>
    </row>
    <row r="36" spans="1:9" ht="28.5" x14ac:dyDescent="0.25">
      <c r="A36" s="365">
        <v>530</v>
      </c>
      <c r="B36" s="422" t="s">
        <v>544</v>
      </c>
      <c r="C36" s="347" t="s">
        <v>661</v>
      </c>
      <c r="D36" s="348" t="s">
        <v>260</v>
      </c>
      <c r="E36" s="348">
        <v>100</v>
      </c>
      <c r="F36" s="349"/>
      <c r="G36" s="350"/>
      <c r="H36" s="420"/>
    </row>
    <row r="37" spans="1:9" ht="129.75" thickBot="1" x14ac:dyDescent="0.3">
      <c r="A37" s="374">
        <v>531</v>
      </c>
      <c r="B37" s="422"/>
      <c r="C37" s="354" t="s">
        <v>732</v>
      </c>
      <c r="D37" s="353" t="s">
        <v>733</v>
      </c>
      <c r="E37" s="350">
        <v>1500</v>
      </c>
      <c r="F37" s="349"/>
      <c r="G37" s="350"/>
      <c r="H37" s="420"/>
      <c r="I37" s="183"/>
    </row>
    <row r="38" spans="1:9" ht="27" customHeight="1" x14ac:dyDescent="0.25">
      <c r="A38" s="598" t="str">
        <f>CONCATENATE("Total for ",A2)</f>
        <v>Total for Bill No. 2d: Promenade Finishing</v>
      </c>
      <c r="B38" s="599"/>
      <c r="C38" s="599"/>
      <c r="D38" s="599"/>
      <c r="E38" s="599"/>
      <c r="F38" s="599"/>
      <c r="G38" s="599"/>
      <c r="H38" s="600"/>
    </row>
    <row r="39" spans="1:9" ht="19.5" customHeight="1" thickBot="1" x14ac:dyDescent="0.3">
      <c r="A39" s="602" t="s">
        <v>698</v>
      </c>
      <c r="B39" s="603"/>
      <c r="C39" s="603"/>
      <c r="D39" s="603"/>
      <c r="E39" s="603"/>
      <c r="F39" s="603"/>
      <c r="G39" s="603"/>
      <c r="H39" s="601"/>
    </row>
    <row r="40" spans="1:9" x14ac:dyDescent="0.25">
      <c r="H40" s="331"/>
    </row>
    <row r="41" spans="1:9" x14ac:dyDescent="0.25">
      <c r="H41" s="331"/>
    </row>
    <row r="42" spans="1:9" x14ac:dyDescent="0.25">
      <c r="H42" s="331"/>
    </row>
    <row r="43" spans="1:9" x14ac:dyDescent="0.25">
      <c r="H43" s="331"/>
    </row>
    <row r="44" spans="1:9" x14ac:dyDescent="0.25">
      <c r="H44" s="331"/>
    </row>
    <row r="45" spans="1:9" x14ac:dyDescent="0.25">
      <c r="H45" s="331"/>
    </row>
    <row r="46" spans="1:9" x14ac:dyDescent="0.25">
      <c r="H46" s="331"/>
    </row>
    <row r="47" spans="1:9" x14ac:dyDescent="0.25">
      <c r="H47" s="331"/>
    </row>
    <row r="48" spans="1:9" x14ac:dyDescent="0.25">
      <c r="H48" s="331"/>
    </row>
    <row r="49" spans="8:8" x14ac:dyDescent="0.25">
      <c r="H49" s="331"/>
    </row>
    <row r="50" spans="8:8" x14ac:dyDescent="0.25">
      <c r="H50" s="331"/>
    </row>
    <row r="51" spans="8:8" x14ac:dyDescent="0.25">
      <c r="H51" s="331"/>
    </row>
    <row r="52" spans="8:8" x14ac:dyDescent="0.25">
      <c r="H52" s="331"/>
    </row>
    <row r="53" spans="8:8" x14ac:dyDescent="0.25">
      <c r="H53" s="331"/>
    </row>
    <row r="54" spans="8:8" x14ac:dyDescent="0.25">
      <c r="H54" s="331"/>
    </row>
    <row r="55" spans="8:8" x14ac:dyDescent="0.25">
      <c r="H55" s="331"/>
    </row>
    <row r="56" spans="8:8" x14ac:dyDescent="0.25">
      <c r="H56" s="331"/>
    </row>
    <row r="57" spans="8:8" x14ac:dyDescent="0.25">
      <c r="H57" s="331"/>
    </row>
    <row r="58" spans="8:8" x14ac:dyDescent="0.25">
      <c r="H58" s="331"/>
    </row>
    <row r="59" spans="8:8" x14ac:dyDescent="0.25">
      <c r="H59" s="331"/>
    </row>
    <row r="60" spans="8:8" x14ac:dyDescent="0.25">
      <c r="H60" s="331"/>
    </row>
    <row r="61" spans="8:8" x14ac:dyDescent="0.25">
      <c r="H61" s="331"/>
    </row>
    <row r="62" spans="8:8" x14ac:dyDescent="0.25">
      <c r="H62" s="331"/>
    </row>
    <row r="63" spans="8:8" x14ac:dyDescent="0.25">
      <c r="H63" s="331"/>
    </row>
    <row r="64" spans="8:8" x14ac:dyDescent="0.25">
      <c r="H64" s="331"/>
    </row>
    <row r="65" spans="8:8" x14ac:dyDescent="0.25">
      <c r="H65" s="331"/>
    </row>
    <row r="66" spans="8:8" x14ac:dyDescent="0.25">
      <c r="H66" s="331"/>
    </row>
    <row r="67" spans="8:8" x14ac:dyDescent="0.25">
      <c r="H67" s="331"/>
    </row>
    <row r="68" spans="8:8" x14ac:dyDescent="0.25">
      <c r="H68" s="331"/>
    </row>
    <row r="69" spans="8:8" x14ac:dyDescent="0.25">
      <c r="H69" s="331"/>
    </row>
    <row r="70" spans="8:8" x14ac:dyDescent="0.25">
      <c r="H70" s="331"/>
    </row>
    <row r="71" spans="8:8" x14ac:dyDescent="0.25">
      <c r="H71" s="331"/>
    </row>
    <row r="72" spans="8:8" x14ac:dyDescent="0.25">
      <c r="H72" s="331"/>
    </row>
    <row r="73" spans="8:8" x14ac:dyDescent="0.25">
      <c r="H73" s="331"/>
    </row>
    <row r="74" spans="8:8" x14ac:dyDescent="0.25">
      <c r="H74" s="331"/>
    </row>
    <row r="75" spans="8:8" x14ac:dyDescent="0.25">
      <c r="H75" s="331"/>
    </row>
    <row r="76" spans="8:8" x14ac:dyDescent="0.25">
      <c r="H76" s="331"/>
    </row>
    <row r="77" spans="8:8" x14ac:dyDescent="0.25">
      <c r="H77" s="331"/>
    </row>
    <row r="78" spans="8:8" x14ac:dyDescent="0.25">
      <c r="H78" s="331"/>
    </row>
    <row r="79" spans="8:8" x14ac:dyDescent="0.25">
      <c r="H79" s="331"/>
    </row>
    <row r="80" spans="8:8" x14ac:dyDescent="0.25">
      <c r="H80" s="331"/>
    </row>
    <row r="81" spans="8:8" x14ac:dyDescent="0.25">
      <c r="H81" s="331"/>
    </row>
    <row r="82" spans="8:8" x14ac:dyDescent="0.25">
      <c r="H82" s="331"/>
    </row>
    <row r="83" spans="8:8" x14ac:dyDescent="0.25">
      <c r="H83" s="331"/>
    </row>
    <row r="84" spans="8:8" x14ac:dyDescent="0.25">
      <c r="H84" s="331"/>
    </row>
    <row r="85" spans="8:8" x14ac:dyDescent="0.25">
      <c r="H85" s="331"/>
    </row>
    <row r="86" spans="8:8" x14ac:dyDescent="0.25">
      <c r="H86" s="331"/>
    </row>
    <row r="87" spans="8:8" x14ac:dyDescent="0.25">
      <c r="H87" s="331"/>
    </row>
    <row r="88" spans="8:8" x14ac:dyDescent="0.25">
      <c r="H88" s="331"/>
    </row>
    <row r="89" spans="8:8" x14ac:dyDescent="0.25">
      <c r="H89" s="331"/>
    </row>
    <row r="90" spans="8:8" x14ac:dyDescent="0.25">
      <c r="H90" s="331"/>
    </row>
    <row r="91" spans="8:8" x14ac:dyDescent="0.25">
      <c r="H91" s="331"/>
    </row>
    <row r="92" spans="8:8" x14ac:dyDescent="0.25">
      <c r="H92" s="331"/>
    </row>
    <row r="93" spans="8:8" x14ac:dyDescent="0.25">
      <c r="H93" s="331"/>
    </row>
    <row r="94" spans="8:8" x14ac:dyDescent="0.25">
      <c r="H94" s="331"/>
    </row>
    <row r="95" spans="8:8" x14ac:dyDescent="0.25">
      <c r="H95" s="331"/>
    </row>
    <row r="96" spans="8:8" x14ac:dyDescent="0.25">
      <c r="H96" s="331"/>
    </row>
    <row r="97" spans="8:8" x14ac:dyDescent="0.25">
      <c r="H97" s="331"/>
    </row>
    <row r="98" spans="8:8" x14ac:dyDescent="0.25">
      <c r="H98" s="331"/>
    </row>
    <row r="99" spans="8:8" x14ac:dyDescent="0.25">
      <c r="H99" s="331"/>
    </row>
    <row r="100" spans="8:8" x14ac:dyDescent="0.25">
      <c r="H100" s="331"/>
    </row>
    <row r="101" spans="8:8" x14ac:dyDescent="0.25">
      <c r="H101" s="331"/>
    </row>
    <row r="102" spans="8:8" x14ac:dyDescent="0.25">
      <c r="H102" s="331"/>
    </row>
    <row r="103" spans="8:8" x14ac:dyDescent="0.25">
      <c r="H103" s="331"/>
    </row>
    <row r="104" spans="8:8" x14ac:dyDescent="0.25">
      <c r="H104" s="331"/>
    </row>
    <row r="105" spans="8:8" x14ac:dyDescent="0.25">
      <c r="H105" s="331"/>
    </row>
    <row r="106" spans="8:8" x14ac:dyDescent="0.25">
      <c r="H106" s="331"/>
    </row>
    <row r="107" spans="8:8" x14ac:dyDescent="0.25">
      <c r="H107" s="331"/>
    </row>
    <row r="108" spans="8:8" x14ac:dyDescent="0.25">
      <c r="H108" s="331"/>
    </row>
    <row r="109" spans="8:8" x14ac:dyDescent="0.25">
      <c r="H109" s="331"/>
    </row>
    <row r="110" spans="8:8" x14ac:dyDescent="0.25">
      <c r="H110" s="331"/>
    </row>
    <row r="111" spans="8:8" x14ac:dyDescent="0.25">
      <c r="H111" s="331"/>
    </row>
    <row r="112" spans="8:8" x14ac:dyDescent="0.25">
      <c r="H112" s="331"/>
    </row>
    <row r="113" spans="8:8" x14ac:dyDescent="0.25">
      <c r="H113" s="331"/>
    </row>
    <row r="114" spans="8:8" x14ac:dyDescent="0.25">
      <c r="H114" s="331"/>
    </row>
    <row r="115" spans="8:8" x14ac:dyDescent="0.25">
      <c r="H115" s="331"/>
    </row>
    <row r="116" spans="8:8" x14ac:dyDescent="0.25">
      <c r="H116" s="331"/>
    </row>
    <row r="117" spans="8:8" x14ac:dyDescent="0.25">
      <c r="H117" s="331"/>
    </row>
    <row r="118" spans="8:8" x14ac:dyDescent="0.25">
      <c r="H118" s="331"/>
    </row>
    <row r="119" spans="8:8" x14ac:dyDescent="0.25">
      <c r="H119" s="331"/>
    </row>
    <row r="120" spans="8:8" x14ac:dyDescent="0.25">
      <c r="H120" s="331"/>
    </row>
    <row r="121" spans="8:8" x14ac:dyDescent="0.25">
      <c r="H121" s="331"/>
    </row>
    <row r="122" spans="8:8" x14ac:dyDescent="0.25">
      <c r="H122" s="331"/>
    </row>
    <row r="123" spans="8:8" x14ac:dyDescent="0.25">
      <c r="H123" s="331"/>
    </row>
    <row r="124" spans="8:8" x14ac:dyDescent="0.25">
      <c r="H124" s="331"/>
    </row>
    <row r="125" spans="8:8" x14ac:dyDescent="0.25">
      <c r="H125" s="331"/>
    </row>
    <row r="126" spans="8:8" x14ac:dyDescent="0.25">
      <c r="H126" s="331"/>
    </row>
    <row r="127" spans="8:8" x14ac:dyDescent="0.25">
      <c r="H127" s="331"/>
    </row>
    <row r="128" spans="8:8" x14ac:dyDescent="0.25">
      <c r="H128" s="331"/>
    </row>
    <row r="129" spans="8:8" x14ac:dyDescent="0.25">
      <c r="H129" s="331"/>
    </row>
    <row r="130" spans="8:8" x14ac:dyDescent="0.25">
      <c r="H130" s="331"/>
    </row>
    <row r="131" spans="8:8" x14ac:dyDescent="0.25">
      <c r="H131" s="331"/>
    </row>
    <row r="132" spans="8:8" x14ac:dyDescent="0.25">
      <c r="H132" s="331"/>
    </row>
    <row r="133" spans="8:8" x14ac:dyDescent="0.25">
      <c r="H133" s="331"/>
    </row>
    <row r="134" spans="8:8" x14ac:dyDescent="0.25">
      <c r="H134" s="331"/>
    </row>
    <row r="135" spans="8:8" x14ac:dyDescent="0.25">
      <c r="H135" s="331"/>
    </row>
    <row r="136" spans="8:8" x14ac:dyDescent="0.25">
      <c r="H136" s="331"/>
    </row>
    <row r="137" spans="8:8" x14ac:dyDescent="0.25">
      <c r="H137" s="331"/>
    </row>
    <row r="138" spans="8:8" x14ac:dyDescent="0.25">
      <c r="H138" s="331"/>
    </row>
    <row r="139" spans="8:8" x14ac:dyDescent="0.25">
      <c r="H139" s="331"/>
    </row>
    <row r="140" spans="8:8" x14ac:dyDescent="0.25">
      <c r="H140" s="331"/>
    </row>
    <row r="141" spans="8:8" x14ac:dyDescent="0.25">
      <c r="H141" s="331"/>
    </row>
    <row r="142" spans="8:8" x14ac:dyDescent="0.25">
      <c r="H142" s="331"/>
    </row>
    <row r="143" spans="8:8" x14ac:dyDescent="0.25">
      <c r="H143" s="331"/>
    </row>
    <row r="144" spans="8:8" x14ac:dyDescent="0.25">
      <c r="H144" s="331"/>
    </row>
    <row r="145" spans="8:8" x14ac:dyDescent="0.25">
      <c r="H145" s="331"/>
    </row>
    <row r="146" spans="8:8" x14ac:dyDescent="0.25">
      <c r="H146" s="331"/>
    </row>
    <row r="147" spans="8:8" x14ac:dyDescent="0.25">
      <c r="H147" s="331"/>
    </row>
    <row r="148" spans="8:8" x14ac:dyDescent="0.25">
      <c r="H148" s="331"/>
    </row>
    <row r="149" spans="8:8" x14ac:dyDescent="0.25">
      <c r="H149" s="331"/>
    </row>
    <row r="150" spans="8:8" x14ac:dyDescent="0.25">
      <c r="H150" s="331"/>
    </row>
    <row r="151" spans="8:8" x14ac:dyDescent="0.25">
      <c r="H151" s="331"/>
    </row>
    <row r="152" spans="8:8" x14ac:dyDescent="0.25">
      <c r="H152" s="331"/>
    </row>
    <row r="153" spans="8:8" x14ac:dyDescent="0.25">
      <c r="H153" s="331"/>
    </row>
    <row r="154" spans="8:8" x14ac:dyDescent="0.25">
      <c r="H154" s="331"/>
    </row>
    <row r="155" spans="8:8" x14ac:dyDescent="0.25">
      <c r="H155" s="331"/>
    </row>
    <row r="156" spans="8:8" x14ac:dyDescent="0.25">
      <c r="H156" s="331"/>
    </row>
    <row r="157" spans="8:8" x14ac:dyDescent="0.25">
      <c r="H157" s="331"/>
    </row>
    <row r="158" spans="8:8" x14ac:dyDescent="0.25">
      <c r="H158" s="331"/>
    </row>
    <row r="159" spans="8:8" x14ac:dyDescent="0.25">
      <c r="H159" s="331"/>
    </row>
    <row r="160" spans="8:8" x14ac:dyDescent="0.25">
      <c r="H160" s="331"/>
    </row>
    <row r="161" spans="8:8" x14ac:dyDescent="0.25">
      <c r="H161" s="331"/>
    </row>
    <row r="162" spans="8:8" x14ac:dyDescent="0.25">
      <c r="H162" s="331"/>
    </row>
    <row r="163" spans="8:8" x14ac:dyDescent="0.25">
      <c r="H163" s="331"/>
    </row>
    <row r="164" spans="8:8" x14ac:dyDescent="0.25">
      <c r="H164" s="331"/>
    </row>
    <row r="165" spans="8:8" x14ac:dyDescent="0.25">
      <c r="H165" s="331"/>
    </row>
    <row r="166" spans="8:8" x14ac:dyDescent="0.25">
      <c r="H166" s="331"/>
    </row>
    <row r="167" spans="8:8" x14ac:dyDescent="0.25">
      <c r="H167" s="331"/>
    </row>
    <row r="168" spans="8:8" x14ac:dyDescent="0.25">
      <c r="H168" s="331"/>
    </row>
    <row r="169" spans="8:8" x14ac:dyDescent="0.25">
      <c r="H169" s="331"/>
    </row>
    <row r="170" spans="8:8" x14ac:dyDescent="0.25">
      <c r="H170" s="331"/>
    </row>
    <row r="171" spans="8:8" x14ac:dyDescent="0.25">
      <c r="H171" s="331"/>
    </row>
    <row r="172" spans="8:8" x14ac:dyDescent="0.25">
      <c r="H172" s="331"/>
    </row>
    <row r="173" spans="8:8" x14ac:dyDescent="0.25">
      <c r="H173" s="331"/>
    </row>
    <row r="174" spans="8:8" x14ac:dyDescent="0.25">
      <c r="H174" s="331"/>
    </row>
    <row r="175" spans="8:8" x14ac:dyDescent="0.25">
      <c r="H175" s="331"/>
    </row>
    <row r="176" spans="8:8" x14ac:dyDescent="0.25">
      <c r="H176" s="331"/>
    </row>
    <row r="177" spans="8:8" x14ac:dyDescent="0.25">
      <c r="H177" s="331"/>
    </row>
    <row r="178" spans="8:8" x14ac:dyDescent="0.25">
      <c r="H178" s="331"/>
    </row>
    <row r="179" spans="8:8" x14ac:dyDescent="0.25">
      <c r="H179" s="331"/>
    </row>
    <row r="180" spans="8:8" x14ac:dyDescent="0.25">
      <c r="H180" s="331"/>
    </row>
    <row r="181" spans="8:8" x14ac:dyDescent="0.25">
      <c r="H181" s="331"/>
    </row>
    <row r="182" spans="8:8" x14ac:dyDescent="0.25">
      <c r="H182" s="331"/>
    </row>
    <row r="183" spans="8:8" x14ac:dyDescent="0.25">
      <c r="H183" s="331"/>
    </row>
    <row r="184" spans="8:8" x14ac:dyDescent="0.25">
      <c r="H184" s="331"/>
    </row>
    <row r="185" spans="8:8" x14ac:dyDescent="0.25">
      <c r="H185" s="331"/>
    </row>
    <row r="186" spans="8:8" x14ac:dyDescent="0.25">
      <c r="H186" s="331"/>
    </row>
    <row r="187" spans="8:8" x14ac:dyDescent="0.25">
      <c r="H187" s="331"/>
    </row>
    <row r="188" spans="8:8" x14ac:dyDescent="0.25">
      <c r="H188" s="331"/>
    </row>
    <row r="189" spans="8:8" x14ac:dyDescent="0.25">
      <c r="H189" s="331"/>
    </row>
    <row r="190" spans="8:8" x14ac:dyDescent="0.25">
      <c r="H190" s="331"/>
    </row>
    <row r="191" spans="8:8" x14ac:dyDescent="0.25">
      <c r="H191" s="331"/>
    </row>
    <row r="192" spans="8:8" x14ac:dyDescent="0.25">
      <c r="H192" s="331"/>
    </row>
    <row r="193" spans="8:8" x14ac:dyDescent="0.25">
      <c r="H193" s="331"/>
    </row>
    <row r="194" spans="8:8" x14ac:dyDescent="0.25">
      <c r="H194" s="331"/>
    </row>
    <row r="195" spans="8:8" x14ac:dyDescent="0.25">
      <c r="H195" s="331"/>
    </row>
    <row r="196" spans="8:8" x14ac:dyDescent="0.25">
      <c r="H196" s="331"/>
    </row>
    <row r="197" spans="8:8" x14ac:dyDescent="0.25">
      <c r="H197" s="331"/>
    </row>
    <row r="198" spans="8:8" x14ac:dyDescent="0.25">
      <c r="H198" s="331"/>
    </row>
    <row r="199" spans="8:8" x14ac:dyDescent="0.25">
      <c r="H199" s="331"/>
    </row>
    <row r="200" spans="8:8" x14ac:dyDescent="0.25">
      <c r="H200" s="331"/>
    </row>
    <row r="201" spans="8:8" x14ac:dyDescent="0.25">
      <c r="H201" s="331"/>
    </row>
    <row r="202" spans="8:8" x14ac:dyDescent="0.25">
      <c r="H202" s="331"/>
    </row>
    <row r="203" spans="8:8" x14ac:dyDescent="0.25">
      <c r="H203" s="331"/>
    </row>
    <row r="204" spans="8:8" x14ac:dyDescent="0.25">
      <c r="H204" s="331"/>
    </row>
    <row r="205" spans="8:8" x14ac:dyDescent="0.25">
      <c r="H205" s="331"/>
    </row>
    <row r="206" spans="8:8" x14ac:dyDescent="0.25">
      <c r="H206" s="331"/>
    </row>
    <row r="207" spans="8:8" x14ac:dyDescent="0.25">
      <c r="H207" s="331"/>
    </row>
    <row r="208" spans="8:8" x14ac:dyDescent="0.25">
      <c r="H208" s="331"/>
    </row>
    <row r="209" spans="8:8" x14ac:dyDescent="0.25">
      <c r="H209" s="331"/>
    </row>
    <row r="210" spans="8:8" x14ac:dyDescent="0.25">
      <c r="H210" s="331"/>
    </row>
    <row r="211" spans="8:8" x14ac:dyDescent="0.25">
      <c r="H211" s="331"/>
    </row>
    <row r="212" spans="8:8" x14ac:dyDescent="0.25">
      <c r="H212" s="331"/>
    </row>
    <row r="213" spans="8:8" x14ac:dyDescent="0.25">
      <c r="H213" s="331"/>
    </row>
  </sheetData>
  <customSheetViews>
    <customSheetView guid="{5F4F3DD9-AA94-4B89-A9F2-3566C1218EDC}" scale="85" showPageBreaks="1" fitToPage="1" topLeftCell="A26">
      <selection activeCell="H27" sqref="H27"/>
      <pageMargins left="0.59055118110236227" right="0.39370078740157483" top="0.55118110236220474" bottom="0.55118110236220474" header="0.31496062992125984" footer="0.31496062992125984"/>
      <pageSetup paperSize="9" scale="46" firstPageNumber="9" fitToHeight="0" orientation="portrait" useFirstPageNumber="1" r:id="rId1"/>
      <headerFooter>
        <oddHeader>&amp;L&amp;"Arial,Regular"&amp;9CDCL&amp;R&amp;"Arial,Regular"&amp;9ALDTP</oddHeader>
        <oddFooter>&amp;L&amp;"Arial,Regular"&amp;9Signature of Bidder&amp;RPage &amp;P</oddFooter>
      </headerFooter>
    </customSheetView>
    <customSheetView guid="{B0FF80C2-2B10-469E-93D1-9FED9C0BA6EB}" scale="85" fitToPage="1" topLeftCell="A27">
      <selection activeCell="F27" sqref="F27"/>
      <pageMargins left="0.59055118110236227" right="0.39370078740157483" top="0.55118110236220474" bottom="0.55118110236220474" header="0.31496062992125984" footer="0.31496062992125984"/>
      <pageSetup paperSize="9" scale="46" firstPageNumber="9" fitToHeight="0" orientation="portrait" useFirstPageNumber="1" r:id="rId2"/>
      <headerFooter>
        <oddHeader>&amp;L&amp;"Arial,Regular"&amp;9CDCL&amp;R&amp;"Arial,Regular"&amp;9ALDTP</oddHeader>
        <oddFooter>&amp;L&amp;"Arial,Regular"&amp;9Signature of Bidder&amp;RPage &amp;P</oddFooter>
      </headerFooter>
    </customSheetView>
  </customSheetViews>
  <mergeCells count="12">
    <mergeCell ref="A38:G38"/>
    <mergeCell ref="H38:H39"/>
    <mergeCell ref="A39:G39"/>
    <mergeCell ref="A1:H1"/>
    <mergeCell ref="A2:H2"/>
    <mergeCell ref="A3:A4"/>
    <mergeCell ref="B3:B4"/>
    <mergeCell ref="C3:C4"/>
    <mergeCell ref="D3:D4"/>
    <mergeCell ref="E3:E4"/>
    <mergeCell ref="F3:G3"/>
    <mergeCell ref="H3:H4"/>
  </mergeCells>
  <pageMargins left="0.59055118110236204" right="0.39370078740157499" top="0.55118110236220497" bottom="0.55118110236220497" header="0.31496062992126" footer="0.31496062992126"/>
  <pageSetup paperSize="9" scale="66" firstPageNumber="17" fitToHeight="0" orientation="landscape" useFirstPageNumber="1" r:id="rId3"/>
  <headerFooter>
    <oddHeader>&amp;L&amp;"Arial,Regular"&amp;9CW-01, ALDTP, CDCL&amp;R&amp;"Arial,Regular"&amp;9May 2017</oddHeader>
    <oddFooter>&amp;L&amp;"Arial,Regular"&amp;9Bill of Quantities&amp;RPage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5"/>
  <sheetViews>
    <sheetView topLeftCell="A49" zoomScale="85" zoomScaleNormal="85" workbookViewId="0">
      <selection activeCell="A61" sqref="A61"/>
    </sheetView>
  </sheetViews>
  <sheetFormatPr defaultColWidth="11.140625" defaultRowHeight="20.100000000000001" customHeight="1" x14ac:dyDescent="0.25"/>
  <cols>
    <col min="1" max="1" width="6.5703125" style="213" customWidth="1"/>
    <col min="2" max="2" width="7.7109375" style="213" customWidth="1"/>
    <col min="3" max="3" width="80.28515625" style="209" customWidth="1"/>
    <col min="4" max="4" width="8.5703125" style="213" customWidth="1"/>
    <col min="5" max="5" width="8.85546875" style="209" customWidth="1"/>
    <col min="6" max="6" width="20" style="209" customWidth="1"/>
    <col min="7" max="7" width="36.42578125" style="209" customWidth="1"/>
    <col min="8" max="8" width="43.85546875" style="303" customWidth="1"/>
    <col min="9" max="9" width="11.140625" style="209"/>
    <col min="10" max="10" width="14.28515625" style="209" bestFit="1" customWidth="1"/>
    <col min="11" max="16384" width="11.140625" style="209"/>
  </cols>
  <sheetData>
    <row r="1" spans="1:9" s="3" customFormat="1" ht="20.100000000000001" customHeight="1" x14ac:dyDescent="0.25">
      <c r="A1" s="559" t="s">
        <v>526</v>
      </c>
      <c r="B1" s="559"/>
      <c r="C1" s="559"/>
      <c r="D1" s="559"/>
      <c r="E1" s="559"/>
      <c r="F1" s="559"/>
      <c r="G1" s="559"/>
      <c r="H1" s="559"/>
      <c r="I1" s="34"/>
    </row>
    <row r="2" spans="1:9" s="3" customFormat="1" ht="20.100000000000001" customHeight="1" thickBot="1" x14ac:dyDescent="0.3">
      <c r="A2" s="604" t="s">
        <v>705</v>
      </c>
      <c r="B2" s="605"/>
      <c r="C2" s="561"/>
      <c r="D2" s="561"/>
      <c r="E2" s="561"/>
      <c r="F2" s="561"/>
      <c r="G2" s="561"/>
      <c r="H2" s="561"/>
      <c r="I2" s="34"/>
    </row>
    <row r="3" spans="1:9" ht="27.75" customHeight="1" thickBot="1" x14ac:dyDescent="0.3">
      <c r="A3" s="580" t="s">
        <v>274</v>
      </c>
      <c r="B3" s="582" t="s">
        <v>684</v>
      </c>
      <c r="C3" s="584" t="s">
        <v>29</v>
      </c>
      <c r="D3" s="586" t="s">
        <v>1</v>
      </c>
      <c r="E3" s="588" t="s">
        <v>685</v>
      </c>
      <c r="F3" s="590" t="s">
        <v>686</v>
      </c>
      <c r="G3" s="591"/>
      <c r="H3" s="592" t="s">
        <v>275</v>
      </c>
      <c r="I3" s="273"/>
    </row>
    <row r="4" spans="1:9" ht="25.5" customHeight="1" thickBot="1" x14ac:dyDescent="0.3">
      <c r="A4" s="581"/>
      <c r="B4" s="583"/>
      <c r="C4" s="585"/>
      <c r="D4" s="587"/>
      <c r="E4" s="589"/>
      <c r="F4" s="294" t="s">
        <v>687</v>
      </c>
      <c r="G4" s="294" t="s">
        <v>688</v>
      </c>
      <c r="H4" s="593"/>
      <c r="I4" s="273"/>
    </row>
    <row r="5" spans="1:9" ht="20.100000000000001" customHeight="1" x14ac:dyDescent="0.25">
      <c r="A5" s="407"/>
      <c r="B5" s="442"/>
      <c r="C5" s="435" t="s">
        <v>344</v>
      </c>
      <c r="D5" s="409"/>
      <c r="E5" s="409"/>
      <c r="F5" s="409"/>
      <c r="G5" s="409"/>
      <c r="H5" s="410"/>
      <c r="I5" s="273"/>
    </row>
    <row r="6" spans="1:9" ht="81.75" customHeight="1" x14ac:dyDescent="0.25">
      <c r="A6" s="305">
        <v>601</v>
      </c>
      <c r="B6" s="280" t="s">
        <v>387</v>
      </c>
      <c r="C6" s="436" t="s">
        <v>506</v>
      </c>
      <c r="D6" s="375"/>
      <c r="E6" s="243"/>
      <c r="F6" s="243"/>
      <c r="G6" s="243"/>
      <c r="H6" s="430"/>
      <c r="I6" s="273"/>
    </row>
    <row r="7" spans="1:9" ht="25.5" customHeight="1" x14ac:dyDescent="0.25">
      <c r="A7" s="305"/>
      <c r="B7" s="345"/>
      <c r="C7" s="436" t="s">
        <v>334</v>
      </c>
      <c r="D7" s="375" t="s">
        <v>269</v>
      </c>
      <c r="E7" s="22">
        <v>140</v>
      </c>
      <c r="F7" s="22"/>
      <c r="G7" s="23"/>
      <c r="H7" s="419"/>
      <c r="I7" s="273"/>
    </row>
    <row r="8" spans="1:9" ht="25.5" customHeight="1" x14ac:dyDescent="0.25">
      <c r="A8" s="305"/>
      <c r="B8" s="345"/>
      <c r="C8" s="436" t="s">
        <v>335</v>
      </c>
      <c r="D8" s="375" t="s">
        <v>269</v>
      </c>
      <c r="E8" s="22">
        <v>652.5</v>
      </c>
      <c r="F8" s="22"/>
      <c r="G8" s="23"/>
      <c r="H8" s="419"/>
      <c r="I8" s="273"/>
    </row>
    <row r="9" spans="1:9" ht="25.5" customHeight="1" x14ac:dyDescent="0.25">
      <c r="A9" s="305"/>
      <c r="B9" s="345"/>
      <c r="C9" s="436" t="s">
        <v>336</v>
      </c>
      <c r="D9" s="375" t="s">
        <v>269</v>
      </c>
      <c r="E9" s="22">
        <v>1200</v>
      </c>
      <c r="F9" s="22"/>
      <c r="G9" s="23"/>
      <c r="H9" s="419"/>
      <c r="I9" s="273"/>
    </row>
    <row r="10" spans="1:9" ht="25.5" customHeight="1" x14ac:dyDescent="0.25">
      <c r="A10" s="305"/>
      <c r="B10" s="345"/>
      <c r="C10" s="436" t="s">
        <v>337</v>
      </c>
      <c r="D10" s="375" t="s">
        <v>269</v>
      </c>
      <c r="E10" s="22">
        <v>1200</v>
      </c>
      <c r="F10" s="22"/>
      <c r="G10" s="23"/>
      <c r="H10" s="419"/>
      <c r="I10" s="273"/>
    </row>
    <row r="11" spans="1:9" ht="25.5" customHeight="1" x14ac:dyDescent="0.25">
      <c r="A11" s="305"/>
      <c r="B11" s="345"/>
      <c r="C11" s="436" t="s">
        <v>338</v>
      </c>
      <c r="D11" s="375" t="s">
        <v>269</v>
      </c>
      <c r="E11" s="22">
        <v>1800</v>
      </c>
      <c r="F11" s="22"/>
      <c r="G11" s="23"/>
      <c r="H11" s="419"/>
      <c r="I11" s="273"/>
    </row>
    <row r="12" spans="1:9" ht="129.75" x14ac:dyDescent="0.25">
      <c r="A12" s="305">
        <f>A6+1</f>
        <v>602</v>
      </c>
      <c r="B12" s="345" t="s">
        <v>388</v>
      </c>
      <c r="C12" s="436" t="s">
        <v>503</v>
      </c>
      <c r="D12" s="375"/>
      <c r="E12" s="22"/>
      <c r="F12" s="244"/>
      <c r="G12" s="244"/>
      <c r="H12" s="431"/>
      <c r="I12" s="273"/>
    </row>
    <row r="13" spans="1:9" ht="41.25" customHeight="1" x14ac:dyDescent="0.25">
      <c r="A13" s="305"/>
      <c r="B13" s="345"/>
      <c r="C13" s="436" t="s">
        <v>339</v>
      </c>
      <c r="D13" s="375" t="s">
        <v>269</v>
      </c>
      <c r="E13" s="22">
        <v>7200</v>
      </c>
      <c r="F13" s="246"/>
      <c r="G13" s="23"/>
      <c r="H13" s="419"/>
      <c r="I13" s="273"/>
    </row>
    <row r="14" spans="1:9" ht="39.75" customHeight="1" x14ac:dyDescent="0.25">
      <c r="A14" s="305"/>
      <c r="B14" s="345"/>
      <c r="C14" s="436" t="s">
        <v>513</v>
      </c>
      <c r="D14" s="375" t="s">
        <v>269</v>
      </c>
      <c r="E14" s="22">
        <v>18000</v>
      </c>
      <c r="F14" s="246"/>
      <c r="G14" s="23"/>
      <c r="H14" s="419"/>
      <c r="I14" s="273"/>
    </row>
    <row r="15" spans="1:9" ht="87.75" customHeight="1" x14ac:dyDescent="0.25">
      <c r="A15" s="305">
        <f>A12+1</f>
        <v>603</v>
      </c>
      <c r="B15" s="345" t="s">
        <v>391</v>
      </c>
      <c r="C15" s="436" t="s">
        <v>478</v>
      </c>
      <c r="D15" s="375"/>
      <c r="E15" s="243"/>
      <c r="F15" s="244"/>
      <c r="G15" s="244"/>
      <c r="H15" s="431"/>
      <c r="I15" s="273"/>
    </row>
    <row r="16" spans="1:9" ht="35.25" customHeight="1" x14ac:dyDescent="0.25">
      <c r="A16" s="305"/>
      <c r="B16" s="345"/>
      <c r="C16" s="436" t="s">
        <v>340</v>
      </c>
      <c r="D16" s="375" t="s">
        <v>263</v>
      </c>
      <c r="E16" s="244">
        <v>101</v>
      </c>
      <c r="F16" s="244"/>
      <c r="G16" s="23"/>
      <c r="H16" s="419"/>
      <c r="I16" s="273"/>
    </row>
    <row r="17" spans="1:11" ht="33.75" customHeight="1" x14ac:dyDescent="0.25">
      <c r="A17" s="305"/>
      <c r="B17" s="345"/>
      <c r="C17" s="436" t="s">
        <v>341</v>
      </c>
      <c r="D17" s="375" t="s">
        <v>263</v>
      </c>
      <c r="E17" s="244">
        <v>48</v>
      </c>
      <c r="F17" s="244"/>
      <c r="G17" s="23"/>
      <c r="H17" s="419"/>
      <c r="I17" s="273"/>
    </row>
    <row r="18" spans="1:11" ht="44.25" x14ac:dyDescent="0.25">
      <c r="A18" s="305">
        <f>A15+1</f>
        <v>604</v>
      </c>
      <c r="B18" s="345" t="s">
        <v>390</v>
      </c>
      <c r="C18" s="436" t="s">
        <v>479</v>
      </c>
      <c r="D18" s="375"/>
      <c r="E18" s="244"/>
      <c r="F18" s="244"/>
      <c r="G18" s="244"/>
      <c r="H18" s="431"/>
      <c r="I18" s="273"/>
    </row>
    <row r="19" spans="1:11" ht="33" customHeight="1" x14ac:dyDescent="0.25">
      <c r="A19" s="305"/>
      <c r="B19" s="345"/>
      <c r="C19" s="436" t="s">
        <v>333</v>
      </c>
      <c r="D19" s="375" t="s">
        <v>263</v>
      </c>
      <c r="E19" s="244">
        <v>101</v>
      </c>
      <c r="F19" s="244"/>
      <c r="G19" s="23"/>
      <c r="H19" s="419"/>
      <c r="I19" s="273"/>
    </row>
    <row r="20" spans="1:11" ht="80.25" customHeight="1" x14ac:dyDescent="0.25">
      <c r="A20" s="305">
        <f>A18+1</f>
        <v>605</v>
      </c>
      <c r="B20" s="345" t="s">
        <v>389</v>
      </c>
      <c r="C20" s="436" t="s">
        <v>504</v>
      </c>
      <c r="D20" s="375" t="s">
        <v>263</v>
      </c>
      <c r="E20" s="244">
        <v>149</v>
      </c>
      <c r="F20" s="244"/>
      <c r="G20" s="23"/>
      <c r="H20" s="419"/>
      <c r="I20" s="273"/>
    </row>
    <row r="21" spans="1:11" ht="72" x14ac:dyDescent="0.25">
      <c r="A21" s="305">
        <f t="shared" ref="A21:A26" si="0">A20+1</f>
        <v>606</v>
      </c>
      <c r="B21" s="443" t="s">
        <v>392</v>
      </c>
      <c r="C21" s="436" t="s">
        <v>480</v>
      </c>
      <c r="D21" s="375" t="s">
        <v>261</v>
      </c>
      <c r="E21" s="244">
        <v>3777.9749999999999</v>
      </c>
      <c r="F21" s="244"/>
      <c r="G21" s="23"/>
      <c r="H21" s="419"/>
      <c r="I21" s="273"/>
    </row>
    <row r="22" spans="1:11" ht="86.25" x14ac:dyDescent="0.25">
      <c r="A22" s="305">
        <f t="shared" si="0"/>
        <v>607</v>
      </c>
      <c r="B22" s="345" t="s">
        <v>393</v>
      </c>
      <c r="C22" s="436" t="s">
        <v>505</v>
      </c>
      <c r="D22" s="375" t="s">
        <v>263</v>
      </c>
      <c r="E22" s="244">
        <v>5160</v>
      </c>
      <c r="F22" s="244"/>
      <c r="G22" s="23"/>
      <c r="H22" s="419"/>
      <c r="I22" s="273"/>
    </row>
    <row r="23" spans="1:11" ht="57.75" x14ac:dyDescent="0.25">
      <c r="A23" s="305">
        <f t="shared" si="0"/>
        <v>608</v>
      </c>
      <c r="B23" s="345" t="s">
        <v>394</v>
      </c>
      <c r="C23" s="436" t="s">
        <v>342</v>
      </c>
      <c r="D23" s="375" t="s">
        <v>263</v>
      </c>
      <c r="E23" s="244">
        <v>20080</v>
      </c>
      <c r="F23" s="244"/>
      <c r="G23" s="23"/>
      <c r="H23" s="419"/>
      <c r="I23" s="273"/>
    </row>
    <row r="24" spans="1:11" ht="99" customHeight="1" x14ac:dyDescent="0.25">
      <c r="A24" s="305">
        <f t="shared" si="0"/>
        <v>609</v>
      </c>
      <c r="B24" s="345" t="s">
        <v>395</v>
      </c>
      <c r="C24" s="436" t="s">
        <v>398</v>
      </c>
      <c r="D24" s="375" t="s">
        <v>263</v>
      </c>
      <c r="E24" s="244">
        <v>20100</v>
      </c>
      <c r="F24" s="244"/>
      <c r="G24" s="23"/>
      <c r="H24" s="419"/>
      <c r="I24" s="273"/>
    </row>
    <row r="25" spans="1:11" ht="114.75" x14ac:dyDescent="0.25">
      <c r="A25" s="305">
        <f t="shared" si="0"/>
        <v>610</v>
      </c>
      <c r="B25" s="345" t="s">
        <v>396</v>
      </c>
      <c r="C25" s="436" t="s">
        <v>343</v>
      </c>
      <c r="D25" s="375" t="s">
        <v>269</v>
      </c>
      <c r="E25" s="244">
        <v>16500</v>
      </c>
      <c r="F25" s="244"/>
      <c r="G25" s="23"/>
      <c r="H25" s="419"/>
      <c r="I25" s="273"/>
    </row>
    <row r="26" spans="1:11" ht="100.5" customHeight="1" x14ac:dyDescent="0.25">
      <c r="A26" s="305">
        <f t="shared" si="0"/>
        <v>611</v>
      </c>
      <c r="B26" s="345" t="s">
        <v>397</v>
      </c>
      <c r="C26" s="436" t="s">
        <v>399</v>
      </c>
      <c r="D26" s="375" t="s">
        <v>263</v>
      </c>
      <c r="E26" s="244">
        <v>4000</v>
      </c>
      <c r="F26" s="244"/>
      <c r="G26" s="23"/>
      <c r="H26" s="419"/>
      <c r="I26" s="273"/>
    </row>
    <row r="27" spans="1:11" ht="20.100000000000001" customHeight="1" x14ac:dyDescent="0.25">
      <c r="A27" s="307"/>
      <c r="B27" s="444"/>
      <c r="C27" s="437" t="s">
        <v>321</v>
      </c>
      <c r="D27" s="219"/>
      <c r="E27" s="219"/>
      <c r="F27" s="219"/>
      <c r="G27" s="219"/>
      <c r="H27" s="308"/>
      <c r="I27" s="273"/>
    </row>
    <row r="28" spans="1:11" s="5" customFormat="1" ht="20.100000000000001" customHeight="1" x14ac:dyDescent="0.25">
      <c r="A28" s="307"/>
      <c r="B28" s="444"/>
      <c r="C28" s="438" t="s">
        <v>240</v>
      </c>
      <c r="D28" s="219"/>
      <c r="E28" s="219"/>
      <c r="F28" s="219"/>
      <c r="G28" s="219"/>
      <c r="H28" s="308"/>
      <c r="I28" s="7"/>
      <c r="J28" s="7"/>
      <c r="K28" s="7"/>
    </row>
    <row r="29" spans="1:11" ht="32.25" customHeight="1" x14ac:dyDescent="0.25">
      <c r="A29" s="432">
        <f>A26+1</f>
        <v>612</v>
      </c>
      <c r="B29" s="445" t="s">
        <v>277</v>
      </c>
      <c r="C29" s="439" t="s">
        <v>241</v>
      </c>
      <c r="D29" s="215" t="s">
        <v>261</v>
      </c>
      <c r="E29" s="278">
        <v>281</v>
      </c>
      <c r="F29" s="215"/>
      <c r="G29" s="215"/>
      <c r="H29" s="413"/>
      <c r="I29" s="273"/>
    </row>
    <row r="30" spans="1:11" ht="34.5" customHeight="1" x14ac:dyDescent="0.25">
      <c r="A30" s="432">
        <f>A29+1</f>
        <v>613</v>
      </c>
      <c r="B30" s="446" t="s">
        <v>277</v>
      </c>
      <c r="C30" s="440" t="s">
        <v>242</v>
      </c>
      <c r="D30" s="375" t="s">
        <v>261</v>
      </c>
      <c r="E30" s="211">
        <v>281</v>
      </c>
      <c r="F30" s="211"/>
      <c r="G30" s="23"/>
      <c r="H30" s="419"/>
      <c r="I30" s="273"/>
    </row>
    <row r="31" spans="1:11" ht="37.5" customHeight="1" x14ac:dyDescent="0.25">
      <c r="A31" s="432">
        <f>A30+1</f>
        <v>614</v>
      </c>
      <c r="B31" s="446" t="s">
        <v>481</v>
      </c>
      <c r="C31" s="440" t="s">
        <v>243</v>
      </c>
      <c r="D31" s="375" t="s">
        <v>260</v>
      </c>
      <c r="E31" s="211">
        <v>5620</v>
      </c>
      <c r="F31" s="211"/>
      <c r="G31" s="23"/>
      <c r="H31" s="419"/>
      <c r="I31" s="273"/>
    </row>
    <row r="32" spans="1:11" ht="33" customHeight="1" x14ac:dyDescent="0.25">
      <c r="A32" s="432">
        <f>A31+1</f>
        <v>615</v>
      </c>
      <c r="B32" s="446" t="s">
        <v>277</v>
      </c>
      <c r="C32" s="440" t="s">
        <v>244</v>
      </c>
      <c r="D32" s="375" t="s">
        <v>260</v>
      </c>
      <c r="E32" s="211">
        <v>2348</v>
      </c>
      <c r="F32" s="211"/>
      <c r="G32" s="23"/>
      <c r="H32" s="419"/>
      <c r="I32" s="273"/>
    </row>
    <row r="33" spans="1:11" ht="20.100000000000001" customHeight="1" x14ac:dyDescent="0.25">
      <c r="A33" s="433"/>
      <c r="B33" s="447"/>
      <c r="C33" s="438" t="s">
        <v>228</v>
      </c>
      <c r="D33" s="219"/>
      <c r="E33" s="219"/>
      <c r="F33" s="219"/>
      <c r="G33" s="219"/>
      <c r="H33" s="308"/>
      <c r="I33" s="273"/>
    </row>
    <row r="34" spans="1:11" ht="51.75" customHeight="1" x14ac:dyDescent="0.25">
      <c r="A34" s="432">
        <f>A32+1</f>
        <v>616</v>
      </c>
      <c r="B34" s="446"/>
      <c r="C34" s="440" t="s">
        <v>241</v>
      </c>
      <c r="D34" s="375" t="s">
        <v>261</v>
      </c>
      <c r="E34" s="211">
        <v>587</v>
      </c>
      <c r="F34" s="211"/>
      <c r="G34" s="23"/>
      <c r="H34" s="419"/>
      <c r="I34" s="273"/>
    </row>
    <row r="35" spans="1:11" s="5" customFormat="1" ht="28.5" x14ac:dyDescent="0.25">
      <c r="A35" s="366">
        <f t="shared" ref="A35:A41" si="1">A34+1</f>
        <v>617</v>
      </c>
      <c r="B35" s="446" t="s">
        <v>277</v>
      </c>
      <c r="C35" s="441" t="s">
        <v>245</v>
      </c>
      <c r="D35" s="375" t="s">
        <v>261</v>
      </c>
      <c r="E35" s="211">
        <v>587</v>
      </c>
      <c r="F35" s="211"/>
      <c r="G35" s="23"/>
      <c r="H35" s="419"/>
      <c r="I35" s="7"/>
      <c r="J35" s="7"/>
      <c r="K35" s="7"/>
    </row>
    <row r="36" spans="1:11" ht="63" customHeight="1" x14ac:dyDescent="0.25">
      <c r="A36" s="432">
        <f t="shared" si="1"/>
        <v>618</v>
      </c>
      <c r="B36" s="446" t="s">
        <v>482</v>
      </c>
      <c r="C36" s="440" t="s">
        <v>246</v>
      </c>
      <c r="D36" s="210"/>
      <c r="E36" s="211"/>
      <c r="F36" s="211"/>
      <c r="G36" s="211"/>
      <c r="H36" s="434"/>
      <c r="I36" s="273"/>
    </row>
    <row r="37" spans="1:11" ht="25.5" customHeight="1" x14ac:dyDescent="0.25">
      <c r="A37" s="432">
        <f t="shared" si="1"/>
        <v>619</v>
      </c>
      <c r="B37" s="446" t="s">
        <v>277</v>
      </c>
      <c r="C37" s="440" t="s">
        <v>247</v>
      </c>
      <c r="D37" s="375" t="s">
        <v>263</v>
      </c>
      <c r="E37" s="211">
        <v>127.61904761904762</v>
      </c>
      <c r="F37" s="211"/>
      <c r="G37" s="23"/>
      <c r="H37" s="419"/>
      <c r="I37" s="273"/>
    </row>
    <row r="38" spans="1:11" ht="25.5" customHeight="1" x14ac:dyDescent="0.25">
      <c r="A38" s="432">
        <f t="shared" si="1"/>
        <v>620</v>
      </c>
      <c r="B38" s="446" t="s">
        <v>277</v>
      </c>
      <c r="C38" s="440" t="s">
        <v>248</v>
      </c>
      <c r="D38" s="375" t="s">
        <v>263</v>
      </c>
      <c r="E38" s="211">
        <v>68.19047619047619</v>
      </c>
      <c r="F38" s="211"/>
      <c r="G38" s="23"/>
      <c r="H38" s="419"/>
      <c r="I38" s="273"/>
    </row>
    <row r="39" spans="1:11" ht="26.25" customHeight="1" x14ac:dyDescent="0.25">
      <c r="A39" s="432">
        <f t="shared" si="1"/>
        <v>621</v>
      </c>
      <c r="B39" s="446" t="s">
        <v>277</v>
      </c>
      <c r="C39" s="440" t="s">
        <v>249</v>
      </c>
      <c r="D39" s="375" t="s">
        <v>263</v>
      </c>
      <c r="E39" s="211">
        <v>142.47619047619048</v>
      </c>
      <c r="F39" s="211"/>
      <c r="G39" s="23"/>
      <c r="H39" s="419"/>
      <c r="I39" s="273"/>
    </row>
    <row r="40" spans="1:11" ht="25.5" customHeight="1" x14ac:dyDescent="0.25">
      <c r="A40" s="432">
        <f t="shared" si="1"/>
        <v>622</v>
      </c>
      <c r="B40" s="446" t="s">
        <v>277</v>
      </c>
      <c r="C40" s="440" t="s">
        <v>250</v>
      </c>
      <c r="D40" s="375" t="s">
        <v>263</v>
      </c>
      <c r="E40" s="211">
        <v>122.47619047619048</v>
      </c>
      <c r="F40" s="211"/>
      <c r="G40" s="23"/>
      <c r="H40" s="419"/>
      <c r="I40" s="273"/>
    </row>
    <row r="41" spans="1:11" ht="26.25" customHeight="1" x14ac:dyDescent="0.25">
      <c r="A41" s="432">
        <f t="shared" si="1"/>
        <v>623</v>
      </c>
      <c r="B41" s="446" t="s">
        <v>277</v>
      </c>
      <c r="C41" s="440" t="s">
        <v>251</v>
      </c>
      <c r="D41" s="375" t="s">
        <v>263</v>
      </c>
      <c r="E41" s="211">
        <v>125.9047619047619</v>
      </c>
      <c r="F41" s="211"/>
      <c r="G41" s="23"/>
      <c r="H41" s="419"/>
      <c r="I41" s="273"/>
    </row>
    <row r="42" spans="1:11" s="5" customFormat="1" ht="20.100000000000001" customHeight="1" x14ac:dyDescent="0.25">
      <c r="A42" s="307"/>
      <c r="B42" s="444"/>
      <c r="C42" s="438" t="s">
        <v>229</v>
      </c>
      <c r="D42" s="219"/>
      <c r="E42" s="219"/>
      <c r="F42" s="219"/>
      <c r="G42" s="219"/>
      <c r="H42" s="308"/>
      <c r="I42" s="7"/>
      <c r="J42" s="7"/>
      <c r="K42" s="7"/>
    </row>
    <row r="43" spans="1:11" ht="45.75" customHeight="1" x14ac:dyDescent="0.25">
      <c r="A43" s="432">
        <f>A41+1</f>
        <v>624</v>
      </c>
      <c r="B43" s="446" t="s">
        <v>277</v>
      </c>
      <c r="C43" s="440" t="s">
        <v>241</v>
      </c>
      <c r="D43" s="375" t="s">
        <v>261</v>
      </c>
      <c r="E43" s="211">
        <v>373</v>
      </c>
      <c r="F43" s="211"/>
      <c r="G43" s="23"/>
      <c r="H43" s="419"/>
      <c r="I43" s="273"/>
    </row>
    <row r="44" spans="1:11" ht="28.5" x14ac:dyDescent="0.25">
      <c r="A44" s="432">
        <f t="shared" ref="A44:A51" si="2">A43+1</f>
        <v>625</v>
      </c>
      <c r="B44" s="446" t="s">
        <v>277</v>
      </c>
      <c r="C44" s="440" t="s">
        <v>245</v>
      </c>
      <c r="D44" s="375" t="s">
        <v>261</v>
      </c>
      <c r="E44" s="211">
        <v>373</v>
      </c>
      <c r="F44" s="211"/>
      <c r="G44" s="23"/>
      <c r="H44" s="419"/>
      <c r="I44" s="273"/>
    </row>
    <row r="45" spans="1:11" ht="71.25" x14ac:dyDescent="0.25">
      <c r="A45" s="432">
        <f t="shared" si="2"/>
        <v>626</v>
      </c>
      <c r="B45" s="446" t="s">
        <v>482</v>
      </c>
      <c r="C45" s="440" t="s">
        <v>246</v>
      </c>
      <c r="D45" s="210"/>
      <c r="E45" s="211"/>
      <c r="F45" s="211"/>
      <c r="G45" s="211"/>
      <c r="H45" s="434"/>
      <c r="I45" s="273"/>
    </row>
    <row r="46" spans="1:11" ht="25.5" customHeight="1" x14ac:dyDescent="0.25">
      <c r="A46" s="432">
        <f t="shared" si="2"/>
        <v>627</v>
      </c>
      <c r="B46" s="446" t="s">
        <v>277</v>
      </c>
      <c r="C46" s="440" t="s">
        <v>315</v>
      </c>
      <c r="D46" s="533" t="s">
        <v>276</v>
      </c>
      <c r="E46" s="211">
        <v>68.952380952380949</v>
      </c>
      <c r="F46" s="211"/>
      <c r="G46" s="23"/>
      <c r="H46" s="419"/>
      <c r="I46" s="273"/>
    </row>
    <row r="47" spans="1:11" ht="25.5" customHeight="1" x14ac:dyDescent="0.25">
      <c r="A47" s="432">
        <f t="shared" si="2"/>
        <v>628</v>
      </c>
      <c r="B47" s="446" t="s">
        <v>277</v>
      </c>
      <c r="C47" s="440" t="s">
        <v>316</v>
      </c>
      <c r="D47" s="533" t="s">
        <v>276</v>
      </c>
      <c r="E47" s="211">
        <v>35.523809523809526</v>
      </c>
      <c r="F47" s="211"/>
      <c r="G47" s="23"/>
      <c r="H47" s="419"/>
      <c r="I47" s="273"/>
    </row>
    <row r="48" spans="1:11" ht="25.5" customHeight="1" x14ac:dyDescent="0.25">
      <c r="A48" s="432">
        <f t="shared" si="2"/>
        <v>629</v>
      </c>
      <c r="B48" s="446" t="s">
        <v>277</v>
      </c>
      <c r="C48" s="440" t="s">
        <v>317</v>
      </c>
      <c r="D48" s="533" t="s">
        <v>276</v>
      </c>
      <c r="E48" s="211">
        <v>74.952380952380949</v>
      </c>
      <c r="F48" s="211"/>
      <c r="G48" s="23"/>
      <c r="H48" s="419"/>
      <c r="I48" s="273"/>
    </row>
    <row r="49" spans="1:9" ht="25.5" customHeight="1" x14ac:dyDescent="0.25">
      <c r="A49" s="432">
        <f t="shared" si="2"/>
        <v>630</v>
      </c>
      <c r="B49" s="446" t="s">
        <v>277</v>
      </c>
      <c r="C49" s="440" t="s">
        <v>318</v>
      </c>
      <c r="D49" s="533" t="s">
        <v>276</v>
      </c>
      <c r="E49" s="211">
        <v>53.333333333333336</v>
      </c>
      <c r="F49" s="211"/>
      <c r="G49" s="23"/>
      <c r="H49" s="419"/>
      <c r="I49" s="273"/>
    </row>
    <row r="50" spans="1:9" ht="25.5" customHeight="1" x14ac:dyDescent="0.25">
      <c r="A50" s="432">
        <f t="shared" si="2"/>
        <v>631</v>
      </c>
      <c r="B50" s="446" t="s">
        <v>277</v>
      </c>
      <c r="C50" s="440" t="s">
        <v>319</v>
      </c>
      <c r="D50" s="533" t="s">
        <v>758</v>
      </c>
      <c r="E50" s="211">
        <v>25.714285714285715</v>
      </c>
      <c r="F50" s="211"/>
      <c r="G50" s="23"/>
      <c r="H50" s="419"/>
      <c r="I50" s="273"/>
    </row>
    <row r="51" spans="1:9" ht="25.5" customHeight="1" thickBot="1" x14ac:dyDescent="0.3">
      <c r="A51" s="432">
        <f t="shared" si="2"/>
        <v>632</v>
      </c>
      <c r="B51" s="448" t="s">
        <v>277</v>
      </c>
      <c r="C51" s="440" t="s">
        <v>320</v>
      </c>
      <c r="D51" s="533" t="s">
        <v>276</v>
      </c>
      <c r="E51" s="211">
        <v>114.95238095238095</v>
      </c>
      <c r="F51" s="211"/>
      <c r="G51" s="23"/>
      <c r="H51" s="419"/>
      <c r="I51" s="273"/>
    </row>
    <row r="52" spans="1:9" s="212" customFormat="1" ht="23.25" customHeight="1" x14ac:dyDescent="0.25">
      <c r="A52" s="598" t="str">
        <f>CONCATENATE("Total for ",A2)</f>
        <v>Total for Bill No. 2e: Irrigation and Landscape Works</v>
      </c>
      <c r="B52" s="599"/>
      <c r="C52" s="599"/>
      <c r="D52" s="599"/>
      <c r="E52" s="599"/>
      <c r="F52" s="599"/>
      <c r="G52" s="599"/>
      <c r="H52" s="600"/>
      <c r="I52" s="306"/>
    </row>
    <row r="53" spans="1:9" ht="17.25" customHeight="1" thickBot="1" x14ac:dyDescent="0.3">
      <c r="A53" s="602" t="s">
        <v>698</v>
      </c>
      <c r="B53" s="603"/>
      <c r="C53" s="603"/>
      <c r="D53" s="603"/>
      <c r="E53" s="603"/>
      <c r="F53" s="603"/>
      <c r="G53" s="603"/>
      <c r="H53" s="601"/>
    </row>
    <row r="54" spans="1:9" ht="20.100000000000001" customHeight="1" x14ac:dyDescent="0.25">
      <c r="H54" s="340"/>
    </row>
    <row r="55" spans="1:9" ht="20.100000000000001" customHeight="1" x14ac:dyDescent="0.25">
      <c r="H55" s="340"/>
    </row>
    <row r="56" spans="1:9" ht="20.100000000000001" customHeight="1" x14ac:dyDescent="0.25">
      <c r="H56" s="340"/>
    </row>
    <row r="57" spans="1:9" ht="20.100000000000001" customHeight="1" x14ac:dyDescent="0.25">
      <c r="H57" s="340"/>
    </row>
    <row r="58" spans="1:9" ht="20.100000000000001" customHeight="1" x14ac:dyDescent="0.25">
      <c r="H58" s="340"/>
    </row>
    <row r="59" spans="1:9" ht="20.100000000000001" customHeight="1" x14ac:dyDescent="0.25">
      <c r="H59" s="340"/>
    </row>
    <row r="60" spans="1:9" ht="20.100000000000001" customHeight="1" x14ac:dyDescent="0.25">
      <c r="H60" s="340"/>
    </row>
    <row r="61" spans="1:9" ht="20.100000000000001" customHeight="1" x14ac:dyDescent="0.25">
      <c r="H61" s="340"/>
    </row>
    <row r="62" spans="1:9" ht="20.100000000000001" customHeight="1" x14ac:dyDescent="0.25">
      <c r="H62" s="340"/>
    </row>
    <row r="63" spans="1:9" ht="20.100000000000001" customHeight="1" x14ac:dyDescent="0.25">
      <c r="H63" s="340"/>
    </row>
    <row r="64" spans="1:9" ht="20.100000000000001" customHeight="1" x14ac:dyDescent="0.25">
      <c r="H64" s="340"/>
    </row>
    <row r="65" spans="8:8" ht="20.100000000000001" customHeight="1" x14ac:dyDescent="0.25">
      <c r="H65" s="340"/>
    </row>
    <row r="66" spans="8:8" ht="20.100000000000001" customHeight="1" x14ac:dyDescent="0.25">
      <c r="H66" s="340"/>
    </row>
    <row r="67" spans="8:8" ht="20.100000000000001" customHeight="1" x14ac:dyDescent="0.25">
      <c r="H67" s="340"/>
    </row>
    <row r="68" spans="8:8" ht="20.100000000000001" customHeight="1" x14ac:dyDescent="0.25">
      <c r="H68" s="340"/>
    </row>
    <row r="69" spans="8:8" ht="20.100000000000001" customHeight="1" x14ac:dyDescent="0.25">
      <c r="H69" s="340"/>
    </row>
    <row r="70" spans="8:8" ht="20.100000000000001" customHeight="1" x14ac:dyDescent="0.25">
      <c r="H70" s="340"/>
    </row>
    <row r="71" spans="8:8" ht="20.100000000000001" customHeight="1" x14ac:dyDescent="0.25">
      <c r="H71" s="340"/>
    </row>
    <row r="72" spans="8:8" ht="20.100000000000001" customHeight="1" x14ac:dyDescent="0.25">
      <c r="H72" s="340"/>
    </row>
    <row r="73" spans="8:8" ht="20.100000000000001" customHeight="1" x14ac:dyDescent="0.25">
      <c r="H73" s="340"/>
    </row>
    <row r="74" spans="8:8" ht="20.100000000000001" customHeight="1" x14ac:dyDescent="0.25">
      <c r="H74" s="340"/>
    </row>
    <row r="75" spans="8:8" ht="20.100000000000001" customHeight="1" x14ac:dyDescent="0.25">
      <c r="H75" s="340"/>
    </row>
    <row r="76" spans="8:8" ht="20.100000000000001" customHeight="1" x14ac:dyDescent="0.25">
      <c r="H76" s="340"/>
    </row>
    <row r="77" spans="8:8" ht="20.100000000000001" customHeight="1" x14ac:dyDescent="0.25">
      <c r="H77" s="340"/>
    </row>
    <row r="78" spans="8:8" ht="20.100000000000001" customHeight="1" x14ac:dyDescent="0.25">
      <c r="H78" s="340"/>
    </row>
    <row r="79" spans="8:8" ht="20.100000000000001" customHeight="1" x14ac:dyDescent="0.25">
      <c r="H79" s="340"/>
    </row>
    <row r="80" spans="8:8" ht="20.100000000000001" customHeight="1" x14ac:dyDescent="0.25">
      <c r="H80" s="340"/>
    </row>
    <row r="81" spans="8:8" ht="20.100000000000001" customHeight="1" x14ac:dyDescent="0.25">
      <c r="H81" s="340"/>
    </row>
    <row r="82" spans="8:8" ht="20.100000000000001" customHeight="1" x14ac:dyDescent="0.25">
      <c r="H82" s="340"/>
    </row>
    <row r="83" spans="8:8" ht="20.100000000000001" customHeight="1" x14ac:dyDescent="0.25">
      <c r="H83" s="340"/>
    </row>
    <row r="84" spans="8:8" ht="20.100000000000001" customHeight="1" x14ac:dyDescent="0.25">
      <c r="H84" s="340"/>
    </row>
    <row r="85" spans="8:8" ht="20.100000000000001" customHeight="1" x14ac:dyDescent="0.25">
      <c r="H85" s="340"/>
    </row>
    <row r="86" spans="8:8" ht="20.100000000000001" customHeight="1" x14ac:dyDescent="0.25">
      <c r="H86" s="340"/>
    </row>
    <row r="87" spans="8:8" ht="20.100000000000001" customHeight="1" x14ac:dyDescent="0.25">
      <c r="H87" s="340"/>
    </row>
    <row r="88" spans="8:8" ht="20.100000000000001" customHeight="1" x14ac:dyDescent="0.25">
      <c r="H88" s="340"/>
    </row>
    <row r="89" spans="8:8" ht="20.100000000000001" customHeight="1" x14ac:dyDescent="0.25">
      <c r="H89" s="340"/>
    </row>
    <row r="90" spans="8:8" ht="20.100000000000001" customHeight="1" x14ac:dyDescent="0.25">
      <c r="H90" s="340"/>
    </row>
    <row r="91" spans="8:8" ht="20.100000000000001" customHeight="1" x14ac:dyDescent="0.25">
      <c r="H91" s="340"/>
    </row>
    <row r="92" spans="8:8" ht="20.100000000000001" customHeight="1" x14ac:dyDescent="0.25">
      <c r="H92" s="340"/>
    </row>
    <row r="93" spans="8:8" ht="20.100000000000001" customHeight="1" x14ac:dyDescent="0.25">
      <c r="H93" s="340"/>
    </row>
    <row r="94" spans="8:8" ht="20.100000000000001" customHeight="1" x14ac:dyDescent="0.25">
      <c r="H94" s="340"/>
    </row>
    <row r="95" spans="8:8" ht="20.100000000000001" customHeight="1" x14ac:dyDescent="0.25">
      <c r="H95" s="340"/>
    </row>
    <row r="96" spans="8:8" ht="20.100000000000001" customHeight="1" x14ac:dyDescent="0.25">
      <c r="H96" s="340"/>
    </row>
    <row r="97" spans="8:8" ht="20.100000000000001" customHeight="1" x14ac:dyDescent="0.25">
      <c r="H97" s="340"/>
    </row>
    <row r="98" spans="8:8" ht="20.100000000000001" customHeight="1" x14ac:dyDescent="0.25">
      <c r="H98" s="340"/>
    </row>
    <row r="99" spans="8:8" ht="20.100000000000001" customHeight="1" x14ac:dyDescent="0.25">
      <c r="H99" s="340"/>
    </row>
    <row r="100" spans="8:8" ht="20.100000000000001" customHeight="1" x14ac:dyDescent="0.25">
      <c r="H100" s="340"/>
    </row>
    <row r="101" spans="8:8" ht="20.100000000000001" customHeight="1" x14ac:dyDescent="0.25">
      <c r="H101" s="340"/>
    </row>
    <row r="102" spans="8:8" ht="20.100000000000001" customHeight="1" x14ac:dyDescent="0.25">
      <c r="H102" s="340"/>
    </row>
    <row r="103" spans="8:8" ht="20.100000000000001" customHeight="1" x14ac:dyDescent="0.25">
      <c r="H103" s="340"/>
    </row>
    <row r="104" spans="8:8" ht="20.100000000000001" customHeight="1" x14ac:dyDescent="0.25">
      <c r="H104" s="340"/>
    </row>
    <row r="105" spans="8:8" ht="20.100000000000001" customHeight="1" x14ac:dyDescent="0.25">
      <c r="H105" s="340"/>
    </row>
    <row r="106" spans="8:8" ht="20.100000000000001" customHeight="1" x14ac:dyDescent="0.25">
      <c r="H106" s="340"/>
    </row>
    <row r="107" spans="8:8" ht="20.100000000000001" customHeight="1" x14ac:dyDescent="0.25">
      <c r="H107" s="340"/>
    </row>
    <row r="108" spans="8:8" ht="20.100000000000001" customHeight="1" x14ac:dyDescent="0.25">
      <c r="H108" s="340"/>
    </row>
    <row r="109" spans="8:8" ht="20.100000000000001" customHeight="1" x14ac:dyDescent="0.25">
      <c r="H109" s="340"/>
    </row>
    <row r="110" spans="8:8" ht="20.100000000000001" customHeight="1" x14ac:dyDescent="0.25">
      <c r="H110" s="340"/>
    </row>
    <row r="111" spans="8:8" ht="20.100000000000001" customHeight="1" x14ac:dyDescent="0.25">
      <c r="H111" s="340"/>
    </row>
    <row r="112" spans="8:8" ht="20.100000000000001" customHeight="1" x14ac:dyDescent="0.25">
      <c r="H112" s="340"/>
    </row>
    <row r="113" spans="8:8" ht="20.100000000000001" customHeight="1" x14ac:dyDescent="0.25">
      <c r="H113" s="340"/>
    </row>
    <row r="114" spans="8:8" ht="20.100000000000001" customHeight="1" x14ac:dyDescent="0.25">
      <c r="H114" s="340"/>
    </row>
    <row r="115" spans="8:8" ht="20.100000000000001" customHeight="1" x14ac:dyDescent="0.25">
      <c r="H115" s="340"/>
    </row>
    <row r="116" spans="8:8" ht="20.100000000000001" customHeight="1" x14ac:dyDescent="0.25">
      <c r="H116" s="340"/>
    </row>
    <row r="117" spans="8:8" ht="20.100000000000001" customHeight="1" x14ac:dyDescent="0.25">
      <c r="H117" s="340"/>
    </row>
    <row r="118" spans="8:8" ht="20.100000000000001" customHeight="1" x14ac:dyDescent="0.25">
      <c r="H118" s="340"/>
    </row>
    <row r="119" spans="8:8" ht="20.100000000000001" customHeight="1" x14ac:dyDescent="0.25">
      <c r="H119" s="340"/>
    </row>
    <row r="120" spans="8:8" ht="20.100000000000001" customHeight="1" x14ac:dyDescent="0.25">
      <c r="H120" s="340"/>
    </row>
    <row r="121" spans="8:8" ht="20.100000000000001" customHeight="1" x14ac:dyDescent="0.25">
      <c r="H121" s="340"/>
    </row>
    <row r="122" spans="8:8" ht="20.100000000000001" customHeight="1" x14ac:dyDescent="0.25">
      <c r="H122" s="340"/>
    </row>
    <row r="123" spans="8:8" ht="20.100000000000001" customHeight="1" x14ac:dyDescent="0.25">
      <c r="H123" s="340"/>
    </row>
    <row r="124" spans="8:8" ht="20.100000000000001" customHeight="1" x14ac:dyDescent="0.25">
      <c r="H124" s="340"/>
    </row>
    <row r="125" spans="8:8" ht="20.100000000000001" customHeight="1" x14ac:dyDescent="0.25">
      <c r="H125" s="340"/>
    </row>
    <row r="126" spans="8:8" ht="20.100000000000001" customHeight="1" x14ac:dyDescent="0.25">
      <c r="H126" s="340"/>
    </row>
    <row r="127" spans="8:8" ht="20.100000000000001" customHeight="1" x14ac:dyDescent="0.25">
      <c r="H127" s="340"/>
    </row>
    <row r="128" spans="8:8" ht="20.100000000000001" customHeight="1" x14ac:dyDescent="0.25">
      <c r="H128" s="340"/>
    </row>
    <row r="129" spans="8:8" ht="20.100000000000001" customHeight="1" x14ac:dyDescent="0.25">
      <c r="H129" s="340"/>
    </row>
    <row r="130" spans="8:8" ht="20.100000000000001" customHeight="1" x14ac:dyDescent="0.25">
      <c r="H130" s="340"/>
    </row>
    <row r="131" spans="8:8" ht="20.100000000000001" customHeight="1" x14ac:dyDescent="0.25">
      <c r="H131" s="340"/>
    </row>
    <row r="132" spans="8:8" ht="20.100000000000001" customHeight="1" x14ac:dyDescent="0.25">
      <c r="H132" s="340"/>
    </row>
    <row r="133" spans="8:8" ht="20.100000000000001" customHeight="1" x14ac:dyDescent="0.25">
      <c r="H133" s="340"/>
    </row>
    <row r="134" spans="8:8" ht="20.100000000000001" customHeight="1" x14ac:dyDescent="0.25">
      <c r="H134" s="340"/>
    </row>
    <row r="135" spans="8:8" ht="20.100000000000001" customHeight="1" x14ac:dyDescent="0.25">
      <c r="H135" s="340"/>
    </row>
    <row r="136" spans="8:8" ht="20.100000000000001" customHeight="1" x14ac:dyDescent="0.25">
      <c r="H136" s="340"/>
    </row>
    <row r="137" spans="8:8" ht="20.100000000000001" customHeight="1" x14ac:dyDescent="0.25">
      <c r="H137" s="340"/>
    </row>
    <row r="138" spans="8:8" ht="20.100000000000001" customHeight="1" x14ac:dyDescent="0.25">
      <c r="H138" s="340"/>
    </row>
    <row r="139" spans="8:8" ht="20.100000000000001" customHeight="1" x14ac:dyDescent="0.25">
      <c r="H139" s="340"/>
    </row>
    <row r="140" spans="8:8" ht="20.100000000000001" customHeight="1" x14ac:dyDescent="0.25">
      <c r="H140" s="340"/>
    </row>
    <row r="141" spans="8:8" ht="20.100000000000001" customHeight="1" x14ac:dyDescent="0.25">
      <c r="H141" s="340"/>
    </row>
    <row r="142" spans="8:8" ht="20.100000000000001" customHeight="1" x14ac:dyDescent="0.25">
      <c r="H142" s="340"/>
    </row>
    <row r="143" spans="8:8" ht="20.100000000000001" customHeight="1" x14ac:dyDescent="0.25">
      <c r="H143" s="340"/>
    </row>
    <row r="144" spans="8:8" ht="20.100000000000001" customHeight="1" x14ac:dyDescent="0.25">
      <c r="H144" s="340"/>
    </row>
    <row r="145" spans="8:8" ht="20.100000000000001" customHeight="1" x14ac:dyDescent="0.25">
      <c r="H145" s="340"/>
    </row>
    <row r="146" spans="8:8" ht="20.100000000000001" customHeight="1" x14ac:dyDescent="0.25">
      <c r="H146" s="340"/>
    </row>
    <row r="147" spans="8:8" ht="20.100000000000001" customHeight="1" x14ac:dyDescent="0.25">
      <c r="H147" s="340"/>
    </row>
    <row r="148" spans="8:8" ht="20.100000000000001" customHeight="1" x14ac:dyDescent="0.25">
      <c r="H148" s="340"/>
    </row>
    <row r="149" spans="8:8" ht="20.100000000000001" customHeight="1" x14ac:dyDescent="0.25">
      <c r="H149" s="340"/>
    </row>
    <row r="150" spans="8:8" ht="20.100000000000001" customHeight="1" x14ac:dyDescent="0.25">
      <c r="H150" s="340"/>
    </row>
    <row r="151" spans="8:8" ht="20.100000000000001" customHeight="1" x14ac:dyDescent="0.25">
      <c r="H151" s="340"/>
    </row>
    <row r="152" spans="8:8" ht="20.100000000000001" customHeight="1" x14ac:dyDescent="0.25">
      <c r="H152" s="340"/>
    </row>
    <row r="153" spans="8:8" ht="20.100000000000001" customHeight="1" x14ac:dyDescent="0.25">
      <c r="H153" s="340"/>
    </row>
    <row r="154" spans="8:8" ht="20.100000000000001" customHeight="1" x14ac:dyDescent="0.25">
      <c r="H154" s="340"/>
    </row>
    <row r="155" spans="8:8" ht="20.100000000000001" customHeight="1" x14ac:dyDescent="0.25">
      <c r="H155" s="340"/>
    </row>
    <row r="156" spans="8:8" ht="20.100000000000001" customHeight="1" x14ac:dyDescent="0.25">
      <c r="H156" s="340"/>
    </row>
    <row r="157" spans="8:8" ht="20.100000000000001" customHeight="1" x14ac:dyDescent="0.25">
      <c r="H157" s="340"/>
    </row>
    <row r="158" spans="8:8" ht="20.100000000000001" customHeight="1" x14ac:dyDescent="0.25">
      <c r="H158" s="340"/>
    </row>
    <row r="159" spans="8:8" ht="20.100000000000001" customHeight="1" x14ac:dyDescent="0.25">
      <c r="H159" s="340"/>
    </row>
    <row r="160" spans="8:8" ht="20.100000000000001" customHeight="1" x14ac:dyDescent="0.25">
      <c r="H160" s="340"/>
    </row>
    <row r="161" spans="8:8" ht="20.100000000000001" customHeight="1" x14ac:dyDescent="0.25">
      <c r="H161" s="340"/>
    </row>
    <row r="162" spans="8:8" ht="20.100000000000001" customHeight="1" x14ac:dyDescent="0.25">
      <c r="H162" s="340"/>
    </row>
    <row r="163" spans="8:8" ht="20.100000000000001" customHeight="1" x14ac:dyDescent="0.25">
      <c r="H163" s="340"/>
    </row>
    <row r="164" spans="8:8" ht="20.100000000000001" customHeight="1" x14ac:dyDescent="0.25">
      <c r="H164" s="340"/>
    </row>
    <row r="165" spans="8:8" ht="20.100000000000001" customHeight="1" x14ac:dyDescent="0.25">
      <c r="H165" s="340"/>
    </row>
    <row r="166" spans="8:8" ht="20.100000000000001" customHeight="1" x14ac:dyDescent="0.25">
      <c r="H166" s="340"/>
    </row>
    <row r="167" spans="8:8" ht="20.100000000000001" customHeight="1" x14ac:dyDescent="0.25">
      <c r="H167" s="340"/>
    </row>
    <row r="168" spans="8:8" ht="20.100000000000001" customHeight="1" x14ac:dyDescent="0.25">
      <c r="H168" s="340"/>
    </row>
    <row r="169" spans="8:8" ht="20.100000000000001" customHeight="1" x14ac:dyDescent="0.25">
      <c r="H169" s="340"/>
    </row>
    <row r="170" spans="8:8" ht="20.100000000000001" customHeight="1" x14ac:dyDescent="0.25">
      <c r="H170" s="340"/>
    </row>
    <row r="171" spans="8:8" ht="20.100000000000001" customHeight="1" x14ac:dyDescent="0.25">
      <c r="H171" s="340"/>
    </row>
    <row r="172" spans="8:8" ht="20.100000000000001" customHeight="1" x14ac:dyDescent="0.25">
      <c r="H172" s="340"/>
    </row>
    <row r="173" spans="8:8" ht="20.100000000000001" customHeight="1" x14ac:dyDescent="0.25">
      <c r="H173" s="340"/>
    </row>
    <row r="174" spans="8:8" ht="20.100000000000001" customHeight="1" x14ac:dyDescent="0.25">
      <c r="H174" s="340"/>
    </row>
    <row r="175" spans="8:8" ht="20.100000000000001" customHeight="1" x14ac:dyDescent="0.25">
      <c r="H175" s="340"/>
    </row>
  </sheetData>
  <mergeCells count="12">
    <mergeCell ref="A52:G52"/>
    <mergeCell ref="H52:H53"/>
    <mergeCell ref="A53:G53"/>
    <mergeCell ref="A1:H1"/>
    <mergeCell ref="A2:H2"/>
    <mergeCell ref="A3:A4"/>
    <mergeCell ref="B3:B4"/>
    <mergeCell ref="C3:C4"/>
    <mergeCell ref="D3:D4"/>
    <mergeCell ref="E3:E4"/>
    <mergeCell ref="F3:G3"/>
    <mergeCell ref="H3:H4"/>
  </mergeCells>
  <pageMargins left="0.59055008748906401" right="0.39370078740157499" top="0.55118110236220497" bottom="0.55118110236220497" header="0.19684930008748899" footer="0.19684930008748899"/>
  <pageSetup paperSize="9" scale="64" firstPageNumber="22" fitToHeight="0" orientation="landscape" useFirstPageNumber="1" r:id="rId1"/>
  <headerFooter>
    <oddHeader>&amp;L&amp;"Arial,Regular"&amp;9CW-01, ALDTP, CDCL&amp;R&amp;"Arial,Regular"&amp;9May 2017</oddHeader>
    <oddFooter>&amp;L&amp;"Arial,Regular"&amp;9Bill of Quantities&amp;RPage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5"/>
  <sheetViews>
    <sheetView topLeftCell="A19" zoomScale="73" zoomScaleNormal="73" workbookViewId="0">
      <selection activeCell="A26" sqref="A26"/>
    </sheetView>
  </sheetViews>
  <sheetFormatPr defaultColWidth="11.140625" defaultRowHeight="20.100000000000001" customHeight="1" x14ac:dyDescent="0.25"/>
  <cols>
    <col min="1" max="1" width="6.5703125" style="213" customWidth="1"/>
    <col min="2" max="2" width="7.85546875" style="213" customWidth="1"/>
    <col min="3" max="3" width="69.5703125" style="209" customWidth="1"/>
    <col min="4" max="4" width="11.5703125" style="213" customWidth="1"/>
    <col min="5" max="5" width="11.7109375" style="209" customWidth="1"/>
    <col min="6" max="6" width="14.140625" style="209" customWidth="1"/>
    <col min="7" max="7" width="36.7109375" style="214" customWidth="1"/>
    <col min="8" max="8" width="41.28515625" style="209" customWidth="1"/>
    <col min="9" max="16384" width="11.140625" style="209"/>
  </cols>
  <sheetData>
    <row r="1" spans="1:8" s="3" customFormat="1" ht="20.100000000000001" customHeight="1" x14ac:dyDescent="0.25">
      <c r="A1" s="606" t="s">
        <v>526</v>
      </c>
      <c r="B1" s="607"/>
      <c r="C1" s="607"/>
      <c r="D1" s="607"/>
      <c r="E1" s="607"/>
      <c r="F1" s="607"/>
      <c r="G1" s="607"/>
      <c r="H1" s="608"/>
    </row>
    <row r="2" spans="1:8" s="3" customFormat="1" ht="20.100000000000001" customHeight="1" thickBot="1" x14ac:dyDescent="0.3">
      <c r="A2" s="609" t="s">
        <v>706</v>
      </c>
      <c r="B2" s="610"/>
      <c r="C2" s="610"/>
      <c r="D2" s="610"/>
      <c r="E2" s="610"/>
      <c r="F2" s="610"/>
      <c r="G2" s="610"/>
      <c r="H2" s="611"/>
    </row>
    <row r="3" spans="1:8" ht="33" customHeight="1" thickBot="1" x14ac:dyDescent="0.3">
      <c r="A3" s="580" t="s">
        <v>274</v>
      </c>
      <c r="B3" s="582" t="s">
        <v>684</v>
      </c>
      <c r="C3" s="584" t="s">
        <v>29</v>
      </c>
      <c r="D3" s="586" t="s">
        <v>1</v>
      </c>
      <c r="E3" s="588" t="s">
        <v>685</v>
      </c>
      <c r="F3" s="590" t="s">
        <v>686</v>
      </c>
      <c r="G3" s="591"/>
      <c r="H3" s="592" t="s">
        <v>275</v>
      </c>
    </row>
    <row r="4" spans="1:8" ht="29.25" customHeight="1" thickBot="1" x14ac:dyDescent="0.3">
      <c r="A4" s="581"/>
      <c r="B4" s="583"/>
      <c r="C4" s="585"/>
      <c r="D4" s="587"/>
      <c r="E4" s="589"/>
      <c r="F4" s="294" t="s">
        <v>687</v>
      </c>
      <c r="G4" s="294" t="s">
        <v>688</v>
      </c>
      <c r="H4" s="593"/>
    </row>
    <row r="5" spans="1:8" ht="20.100000000000001" customHeight="1" thickBot="1" x14ac:dyDescent="0.3">
      <c r="A5" s="456"/>
      <c r="B5" s="449"/>
      <c r="C5" s="341" t="s">
        <v>598</v>
      </c>
      <c r="D5" s="342"/>
      <c r="E5" s="342"/>
      <c r="F5" s="342"/>
      <c r="G5" s="455"/>
      <c r="H5" s="457"/>
    </row>
    <row r="6" spans="1:8" ht="191.25" customHeight="1" x14ac:dyDescent="0.25">
      <c r="A6" s="313">
        <v>701</v>
      </c>
      <c r="B6" s="450">
        <v>4.0999999999999996</v>
      </c>
      <c r="C6" s="334" t="s">
        <v>601</v>
      </c>
      <c r="D6" s="335" t="s">
        <v>7</v>
      </c>
      <c r="E6" s="336">
        <v>2</v>
      </c>
      <c r="F6" s="525">
        <v>0</v>
      </c>
      <c r="G6" s="525">
        <v>0</v>
      </c>
      <c r="H6" s="523">
        <v>0</v>
      </c>
    </row>
    <row r="7" spans="1:8" ht="218.25" customHeight="1" x14ac:dyDescent="0.25">
      <c r="A7" s="313">
        <f>A6+1</f>
        <v>702</v>
      </c>
      <c r="B7" s="48">
        <v>4.2</v>
      </c>
      <c r="C7" s="296" t="s">
        <v>602</v>
      </c>
      <c r="D7" s="295" t="s">
        <v>7</v>
      </c>
      <c r="E7" s="22">
        <v>3</v>
      </c>
      <c r="F7" s="526">
        <v>0</v>
      </c>
      <c r="G7" s="525">
        <v>0</v>
      </c>
      <c r="H7" s="523">
        <v>0</v>
      </c>
    </row>
    <row r="8" spans="1:8" ht="48" customHeight="1" x14ac:dyDescent="0.25">
      <c r="A8" s="313">
        <f>A7+1</f>
        <v>703</v>
      </c>
      <c r="B8" s="48">
        <v>4.3</v>
      </c>
      <c r="C8" s="296" t="s">
        <v>604</v>
      </c>
      <c r="D8" s="295" t="s">
        <v>570</v>
      </c>
      <c r="E8" s="22">
        <v>1</v>
      </c>
      <c r="F8" s="526">
        <v>0</v>
      </c>
      <c r="G8" s="525">
        <v>0</v>
      </c>
      <c r="H8" s="523">
        <v>0</v>
      </c>
    </row>
    <row r="9" spans="1:8" ht="37.5" customHeight="1" x14ac:dyDescent="0.25">
      <c r="A9" s="313"/>
      <c r="B9" s="48">
        <v>4.4000000000000004</v>
      </c>
      <c r="C9" s="296" t="s">
        <v>612</v>
      </c>
      <c r="D9" s="295" t="s">
        <v>570</v>
      </c>
      <c r="E9" s="22">
        <v>1</v>
      </c>
      <c r="F9" s="526">
        <v>0</v>
      </c>
      <c r="G9" s="525">
        <v>0</v>
      </c>
      <c r="H9" s="523">
        <v>0</v>
      </c>
    </row>
    <row r="10" spans="1:8" ht="36.75" customHeight="1" x14ac:dyDescent="0.25">
      <c r="A10" s="313">
        <f>A8+1</f>
        <v>704</v>
      </c>
      <c r="B10" s="48">
        <v>4.5</v>
      </c>
      <c r="C10" s="296" t="s">
        <v>581</v>
      </c>
      <c r="D10" s="295" t="s">
        <v>570</v>
      </c>
      <c r="E10" s="22">
        <v>1</v>
      </c>
      <c r="F10" s="526">
        <v>0</v>
      </c>
      <c r="G10" s="525">
        <v>0</v>
      </c>
      <c r="H10" s="523">
        <v>0</v>
      </c>
    </row>
    <row r="11" spans="1:8" ht="27" customHeight="1" x14ac:dyDescent="0.25">
      <c r="A11" s="338"/>
      <c r="B11" s="451"/>
      <c r="C11" s="326" t="s">
        <v>577</v>
      </c>
      <c r="D11" s="327"/>
      <c r="E11" s="328"/>
      <c r="F11" s="527"/>
      <c r="G11" s="528"/>
      <c r="H11" s="529"/>
    </row>
    <row r="12" spans="1:8" ht="42.75" customHeight="1" x14ac:dyDescent="0.25">
      <c r="A12" s="313">
        <f>A10+1</f>
        <v>705</v>
      </c>
      <c r="B12" s="48">
        <v>4.5999999999999996</v>
      </c>
      <c r="C12" s="296" t="s">
        <v>609</v>
      </c>
      <c r="D12" s="295" t="s">
        <v>570</v>
      </c>
      <c r="E12" s="244">
        <v>1</v>
      </c>
      <c r="F12" s="530">
        <v>0</v>
      </c>
      <c r="G12" s="531">
        <v>0</v>
      </c>
      <c r="H12" s="523">
        <v>0</v>
      </c>
    </row>
    <row r="13" spans="1:8" ht="35.25" customHeight="1" x14ac:dyDescent="0.25">
      <c r="A13" s="313">
        <f>A12+1</f>
        <v>706</v>
      </c>
      <c r="B13" s="48">
        <v>4.7</v>
      </c>
      <c r="C13" s="296" t="s">
        <v>605</v>
      </c>
      <c r="D13" s="295" t="s">
        <v>570</v>
      </c>
      <c r="E13" s="244">
        <v>1</v>
      </c>
      <c r="F13" s="530">
        <v>0</v>
      </c>
      <c r="G13" s="531">
        <v>0</v>
      </c>
      <c r="H13" s="523">
        <v>0</v>
      </c>
    </row>
    <row r="14" spans="1:8" ht="40.5" customHeight="1" x14ac:dyDescent="0.25">
      <c r="A14" s="313">
        <f>A13+1</f>
        <v>707</v>
      </c>
      <c r="B14" s="452" t="s">
        <v>616</v>
      </c>
      <c r="C14" s="296" t="s">
        <v>613</v>
      </c>
      <c r="D14" s="295" t="s">
        <v>570</v>
      </c>
      <c r="E14" s="244">
        <v>1</v>
      </c>
      <c r="F14" s="530">
        <v>0</v>
      </c>
      <c r="G14" s="531">
        <v>0</v>
      </c>
      <c r="H14" s="523">
        <v>0</v>
      </c>
    </row>
    <row r="15" spans="1:8" ht="30" customHeight="1" x14ac:dyDescent="0.25">
      <c r="A15" s="338"/>
      <c r="B15" s="451"/>
      <c r="C15" s="326" t="s">
        <v>573</v>
      </c>
      <c r="D15" s="316"/>
      <c r="E15" s="328"/>
      <c r="F15" s="527"/>
      <c r="G15" s="528"/>
      <c r="H15" s="529"/>
    </row>
    <row r="16" spans="1:8" ht="46.5" customHeight="1" x14ac:dyDescent="0.25">
      <c r="A16" s="313">
        <f>A14+1</f>
        <v>708</v>
      </c>
      <c r="B16" s="48">
        <v>4.9000000000000004</v>
      </c>
      <c r="C16" s="296" t="s">
        <v>578</v>
      </c>
      <c r="D16" s="295" t="s">
        <v>570</v>
      </c>
      <c r="E16" s="244">
        <v>1</v>
      </c>
      <c r="F16" s="530">
        <v>0</v>
      </c>
      <c r="G16" s="531">
        <v>0</v>
      </c>
      <c r="H16" s="523">
        <v>0</v>
      </c>
    </row>
    <row r="17" spans="1:8" ht="52.5" customHeight="1" x14ac:dyDescent="0.25">
      <c r="A17" s="313">
        <f t="shared" ref="A17:A19" si="0">A16+1</f>
        <v>709</v>
      </c>
      <c r="B17" s="453">
        <v>4.0999999999999996</v>
      </c>
      <c r="C17" s="296" t="s">
        <v>603</v>
      </c>
      <c r="D17" s="295" t="s">
        <v>570</v>
      </c>
      <c r="E17" s="244">
        <v>1</v>
      </c>
      <c r="F17" s="530">
        <v>0</v>
      </c>
      <c r="G17" s="531">
        <v>0</v>
      </c>
      <c r="H17" s="523">
        <v>0</v>
      </c>
    </row>
    <row r="18" spans="1:8" ht="21" customHeight="1" x14ac:dyDescent="0.25">
      <c r="A18" s="313">
        <f t="shared" si="0"/>
        <v>710</v>
      </c>
      <c r="B18" s="454">
        <v>4.1100000000000003</v>
      </c>
      <c r="C18" s="296" t="s">
        <v>579</v>
      </c>
      <c r="D18" s="295" t="s">
        <v>570</v>
      </c>
      <c r="E18" s="244">
        <v>1</v>
      </c>
      <c r="F18" s="530">
        <v>0</v>
      </c>
      <c r="G18" s="531">
        <v>0</v>
      </c>
      <c r="H18" s="523">
        <v>0</v>
      </c>
    </row>
    <row r="19" spans="1:8" ht="36.75" customHeight="1" thickBot="1" x14ac:dyDescent="0.3">
      <c r="A19" s="313">
        <f t="shared" si="0"/>
        <v>711</v>
      </c>
      <c r="B19" s="458">
        <v>4.12</v>
      </c>
      <c r="C19" s="459" t="s">
        <v>608</v>
      </c>
      <c r="D19" s="460" t="s">
        <v>570</v>
      </c>
      <c r="E19" s="461">
        <v>1</v>
      </c>
      <c r="F19" s="530">
        <v>0</v>
      </c>
      <c r="G19" s="531">
        <v>0</v>
      </c>
      <c r="H19" s="524">
        <v>0</v>
      </c>
    </row>
    <row r="20" spans="1:8" s="212" customFormat="1" ht="30" customHeight="1" x14ac:dyDescent="0.25">
      <c r="A20" s="598" t="str">
        <f>CONCATENATE("Total for ",A2)</f>
        <v>Total for Bill No. 3: Provisional Sum</v>
      </c>
      <c r="B20" s="599"/>
      <c r="C20" s="599"/>
      <c r="D20" s="599"/>
      <c r="E20" s="599"/>
      <c r="F20" s="599"/>
      <c r="G20" s="599"/>
      <c r="H20" s="612">
        <v>35280000</v>
      </c>
    </row>
    <row r="21" spans="1:8" ht="20.100000000000001" customHeight="1" thickBot="1" x14ac:dyDescent="0.3">
      <c r="A21" s="602" t="s">
        <v>698</v>
      </c>
      <c r="B21" s="603"/>
      <c r="C21" s="603"/>
      <c r="D21" s="603"/>
      <c r="E21" s="603"/>
      <c r="F21" s="603"/>
      <c r="G21" s="603"/>
      <c r="H21" s="613"/>
    </row>
    <row r="22" spans="1:8" ht="20.100000000000001" customHeight="1" x14ac:dyDescent="0.25">
      <c r="H22" s="273"/>
    </row>
    <row r="23" spans="1:8" ht="20.100000000000001" customHeight="1" x14ac:dyDescent="0.25">
      <c r="H23" s="273"/>
    </row>
    <row r="24" spans="1:8" ht="20.100000000000001" customHeight="1" x14ac:dyDescent="0.25">
      <c r="H24" s="273"/>
    </row>
    <row r="25" spans="1:8" ht="20.100000000000001" customHeight="1" x14ac:dyDescent="0.25">
      <c r="H25" s="273"/>
    </row>
    <row r="26" spans="1:8" ht="20.100000000000001" customHeight="1" x14ac:dyDescent="0.25">
      <c r="H26" s="273"/>
    </row>
    <row r="27" spans="1:8" ht="20.100000000000001" customHeight="1" x14ac:dyDescent="0.25">
      <c r="H27" s="273"/>
    </row>
    <row r="28" spans="1:8" ht="20.100000000000001" customHeight="1" x14ac:dyDescent="0.25">
      <c r="H28" s="273"/>
    </row>
    <row r="29" spans="1:8" ht="20.100000000000001" customHeight="1" x14ac:dyDescent="0.25">
      <c r="H29" s="273"/>
    </row>
    <row r="30" spans="1:8" ht="20.100000000000001" customHeight="1" x14ac:dyDescent="0.25">
      <c r="H30" s="273"/>
    </row>
    <row r="31" spans="1:8" ht="20.100000000000001" customHeight="1" x14ac:dyDescent="0.25">
      <c r="H31" s="273"/>
    </row>
    <row r="32" spans="1:8" ht="20.100000000000001" customHeight="1" x14ac:dyDescent="0.25">
      <c r="H32" s="273"/>
    </row>
    <row r="33" spans="8:8" ht="20.100000000000001" customHeight="1" x14ac:dyDescent="0.25">
      <c r="H33" s="273"/>
    </row>
    <row r="34" spans="8:8" ht="20.100000000000001" customHeight="1" x14ac:dyDescent="0.25">
      <c r="H34" s="273"/>
    </row>
    <row r="35" spans="8:8" ht="20.100000000000001" customHeight="1" x14ac:dyDescent="0.25">
      <c r="H35" s="273"/>
    </row>
    <row r="36" spans="8:8" ht="20.100000000000001" customHeight="1" x14ac:dyDescent="0.25">
      <c r="H36" s="273"/>
    </row>
    <row r="37" spans="8:8" ht="20.100000000000001" customHeight="1" x14ac:dyDescent="0.25">
      <c r="H37" s="273"/>
    </row>
    <row r="38" spans="8:8" ht="20.100000000000001" customHeight="1" x14ac:dyDescent="0.25">
      <c r="H38" s="273"/>
    </row>
    <row r="39" spans="8:8" ht="20.100000000000001" customHeight="1" x14ac:dyDescent="0.25">
      <c r="H39" s="273"/>
    </row>
    <row r="40" spans="8:8" ht="20.100000000000001" customHeight="1" x14ac:dyDescent="0.25">
      <c r="H40" s="273"/>
    </row>
    <row r="41" spans="8:8" ht="20.100000000000001" customHeight="1" x14ac:dyDescent="0.25">
      <c r="H41" s="273"/>
    </row>
    <row r="42" spans="8:8" ht="20.100000000000001" customHeight="1" x14ac:dyDescent="0.25">
      <c r="H42" s="273"/>
    </row>
    <row r="43" spans="8:8" ht="20.100000000000001" customHeight="1" x14ac:dyDescent="0.25">
      <c r="H43" s="273"/>
    </row>
    <row r="44" spans="8:8" ht="20.100000000000001" customHeight="1" x14ac:dyDescent="0.25">
      <c r="H44" s="273"/>
    </row>
    <row r="45" spans="8:8" ht="20.100000000000001" customHeight="1" x14ac:dyDescent="0.25">
      <c r="H45" s="273"/>
    </row>
    <row r="46" spans="8:8" ht="20.100000000000001" customHeight="1" x14ac:dyDescent="0.25">
      <c r="H46" s="273"/>
    </row>
    <row r="47" spans="8:8" ht="20.100000000000001" customHeight="1" x14ac:dyDescent="0.25">
      <c r="H47" s="273"/>
    </row>
    <row r="48" spans="8:8" ht="20.100000000000001" customHeight="1" x14ac:dyDescent="0.25">
      <c r="H48" s="273"/>
    </row>
    <row r="49" spans="8:8" ht="20.100000000000001" customHeight="1" x14ac:dyDescent="0.25">
      <c r="H49" s="273"/>
    </row>
    <row r="50" spans="8:8" ht="20.100000000000001" customHeight="1" x14ac:dyDescent="0.25">
      <c r="H50" s="273"/>
    </row>
    <row r="51" spans="8:8" ht="20.100000000000001" customHeight="1" x14ac:dyDescent="0.25">
      <c r="H51" s="273"/>
    </row>
    <row r="52" spans="8:8" ht="20.100000000000001" customHeight="1" x14ac:dyDescent="0.25">
      <c r="H52" s="273"/>
    </row>
    <row r="53" spans="8:8" ht="20.100000000000001" customHeight="1" x14ac:dyDescent="0.25">
      <c r="H53" s="273"/>
    </row>
    <row r="54" spans="8:8" ht="20.100000000000001" customHeight="1" x14ac:dyDescent="0.25">
      <c r="H54" s="273"/>
    </row>
    <row r="55" spans="8:8" ht="20.100000000000001" customHeight="1" x14ac:dyDescent="0.25">
      <c r="H55" s="273"/>
    </row>
    <row r="56" spans="8:8" ht="20.100000000000001" customHeight="1" x14ac:dyDescent="0.25">
      <c r="H56" s="273"/>
    </row>
    <row r="57" spans="8:8" ht="20.100000000000001" customHeight="1" x14ac:dyDescent="0.25">
      <c r="H57" s="273"/>
    </row>
    <row r="58" spans="8:8" ht="20.100000000000001" customHeight="1" x14ac:dyDescent="0.25">
      <c r="H58" s="273"/>
    </row>
    <row r="59" spans="8:8" ht="20.100000000000001" customHeight="1" x14ac:dyDescent="0.25">
      <c r="H59" s="273"/>
    </row>
    <row r="60" spans="8:8" ht="20.100000000000001" customHeight="1" x14ac:dyDescent="0.25">
      <c r="H60" s="273"/>
    </row>
    <row r="61" spans="8:8" ht="20.100000000000001" customHeight="1" x14ac:dyDescent="0.25">
      <c r="H61" s="273"/>
    </row>
    <row r="62" spans="8:8" ht="20.100000000000001" customHeight="1" x14ac:dyDescent="0.25">
      <c r="H62" s="273"/>
    </row>
    <row r="63" spans="8:8" ht="20.100000000000001" customHeight="1" x14ac:dyDescent="0.25">
      <c r="H63" s="273"/>
    </row>
    <row r="64" spans="8:8" ht="20.100000000000001" customHeight="1" x14ac:dyDescent="0.25">
      <c r="H64" s="273"/>
    </row>
    <row r="65" spans="8:8" ht="20.100000000000001" customHeight="1" x14ac:dyDescent="0.25">
      <c r="H65" s="273"/>
    </row>
    <row r="66" spans="8:8" ht="20.100000000000001" customHeight="1" x14ac:dyDescent="0.25">
      <c r="H66" s="273"/>
    </row>
    <row r="67" spans="8:8" ht="20.100000000000001" customHeight="1" x14ac:dyDescent="0.25">
      <c r="H67" s="273"/>
    </row>
    <row r="68" spans="8:8" ht="20.100000000000001" customHeight="1" x14ac:dyDescent="0.25">
      <c r="H68" s="273"/>
    </row>
    <row r="69" spans="8:8" ht="20.100000000000001" customHeight="1" x14ac:dyDescent="0.25">
      <c r="H69" s="273"/>
    </row>
    <row r="70" spans="8:8" ht="20.100000000000001" customHeight="1" x14ac:dyDescent="0.25">
      <c r="H70" s="273"/>
    </row>
    <row r="71" spans="8:8" ht="20.100000000000001" customHeight="1" x14ac:dyDescent="0.25">
      <c r="H71" s="273"/>
    </row>
    <row r="72" spans="8:8" ht="20.100000000000001" customHeight="1" x14ac:dyDescent="0.25">
      <c r="H72" s="273"/>
    </row>
    <row r="73" spans="8:8" ht="20.100000000000001" customHeight="1" x14ac:dyDescent="0.25">
      <c r="H73" s="273"/>
    </row>
    <row r="74" spans="8:8" ht="20.100000000000001" customHeight="1" x14ac:dyDescent="0.25">
      <c r="H74" s="273"/>
    </row>
    <row r="75" spans="8:8" ht="20.100000000000001" customHeight="1" x14ac:dyDescent="0.25">
      <c r="H75" s="273"/>
    </row>
    <row r="76" spans="8:8" ht="20.100000000000001" customHeight="1" x14ac:dyDescent="0.25">
      <c r="H76" s="273"/>
    </row>
    <row r="77" spans="8:8" ht="20.100000000000001" customHeight="1" x14ac:dyDescent="0.25">
      <c r="H77" s="273"/>
    </row>
    <row r="78" spans="8:8" ht="20.100000000000001" customHeight="1" x14ac:dyDescent="0.25">
      <c r="H78" s="273"/>
    </row>
    <row r="79" spans="8:8" ht="20.100000000000001" customHeight="1" x14ac:dyDescent="0.25">
      <c r="H79" s="273"/>
    </row>
    <row r="80" spans="8:8" ht="20.100000000000001" customHeight="1" x14ac:dyDescent="0.25">
      <c r="H80" s="273"/>
    </row>
    <row r="81" spans="8:8" ht="20.100000000000001" customHeight="1" x14ac:dyDescent="0.25">
      <c r="H81" s="273"/>
    </row>
    <row r="82" spans="8:8" ht="20.100000000000001" customHeight="1" x14ac:dyDescent="0.25">
      <c r="H82" s="273"/>
    </row>
    <row r="83" spans="8:8" ht="20.100000000000001" customHeight="1" x14ac:dyDescent="0.25">
      <c r="H83" s="273"/>
    </row>
    <row r="84" spans="8:8" ht="20.100000000000001" customHeight="1" x14ac:dyDescent="0.25">
      <c r="H84" s="273"/>
    </row>
    <row r="85" spans="8:8" ht="20.100000000000001" customHeight="1" x14ac:dyDescent="0.25">
      <c r="H85" s="273"/>
    </row>
    <row r="86" spans="8:8" ht="20.100000000000001" customHeight="1" x14ac:dyDescent="0.25">
      <c r="H86" s="273"/>
    </row>
    <row r="87" spans="8:8" ht="20.100000000000001" customHeight="1" x14ac:dyDescent="0.25">
      <c r="H87" s="273"/>
    </row>
    <row r="88" spans="8:8" ht="20.100000000000001" customHeight="1" x14ac:dyDescent="0.25">
      <c r="H88" s="273"/>
    </row>
    <row r="89" spans="8:8" ht="20.100000000000001" customHeight="1" x14ac:dyDescent="0.25">
      <c r="H89" s="273"/>
    </row>
    <row r="90" spans="8:8" ht="20.100000000000001" customHeight="1" x14ac:dyDescent="0.25">
      <c r="H90" s="273"/>
    </row>
    <row r="91" spans="8:8" ht="20.100000000000001" customHeight="1" x14ac:dyDescent="0.25">
      <c r="H91" s="273"/>
    </row>
    <row r="92" spans="8:8" ht="20.100000000000001" customHeight="1" x14ac:dyDescent="0.25">
      <c r="H92" s="273"/>
    </row>
    <row r="93" spans="8:8" ht="20.100000000000001" customHeight="1" x14ac:dyDescent="0.25">
      <c r="H93" s="273"/>
    </row>
    <row r="94" spans="8:8" ht="20.100000000000001" customHeight="1" x14ac:dyDescent="0.25">
      <c r="H94" s="273"/>
    </row>
    <row r="95" spans="8:8" ht="20.100000000000001" customHeight="1" x14ac:dyDescent="0.25">
      <c r="H95" s="273"/>
    </row>
    <row r="96" spans="8:8" ht="20.100000000000001" customHeight="1" x14ac:dyDescent="0.25">
      <c r="H96" s="273"/>
    </row>
    <row r="97" spans="8:8" ht="20.100000000000001" customHeight="1" x14ac:dyDescent="0.25">
      <c r="H97" s="273"/>
    </row>
    <row r="98" spans="8:8" ht="20.100000000000001" customHeight="1" x14ac:dyDescent="0.25">
      <c r="H98" s="273"/>
    </row>
    <row r="99" spans="8:8" ht="20.100000000000001" customHeight="1" x14ac:dyDescent="0.25">
      <c r="H99" s="273"/>
    </row>
    <row r="100" spans="8:8" ht="20.100000000000001" customHeight="1" x14ac:dyDescent="0.25">
      <c r="H100" s="273"/>
    </row>
    <row r="101" spans="8:8" ht="20.100000000000001" customHeight="1" x14ac:dyDescent="0.25">
      <c r="H101" s="273"/>
    </row>
    <row r="102" spans="8:8" ht="20.100000000000001" customHeight="1" x14ac:dyDescent="0.25">
      <c r="H102" s="273"/>
    </row>
    <row r="103" spans="8:8" ht="20.100000000000001" customHeight="1" x14ac:dyDescent="0.25">
      <c r="H103" s="273"/>
    </row>
    <row r="104" spans="8:8" ht="20.100000000000001" customHeight="1" x14ac:dyDescent="0.25">
      <c r="H104" s="273"/>
    </row>
    <row r="105" spans="8:8" ht="20.100000000000001" customHeight="1" x14ac:dyDescent="0.25">
      <c r="H105" s="273"/>
    </row>
    <row r="106" spans="8:8" ht="20.100000000000001" customHeight="1" x14ac:dyDescent="0.25">
      <c r="H106" s="273"/>
    </row>
    <row r="107" spans="8:8" ht="20.100000000000001" customHeight="1" x14ac:dyDescent="0.25">
      <c r="H107" s="273"/>
    </row>
    <row r="108" spans="8:8" ht="20.100000000000001" customHeight="1" x14ac:dyDescent="0.25">
      <c r="H108" s="273"/>
    </row>
    <row r="109" spans="8:8" ht="20.100000000000001" customHeight="1" x14ac:dyDescent="0.25">
      <c r="H109" s="273"/>
    </row>
    <row r="110" spans="8:8" ht="20.100000000000001" customHeight="1" x14ac:dyDescent="0.25">
      <c r="H110" s="273"/>
    </row>
    <row r="111" spans="8:8" ht="20.100000000000001" customHeight="1" x14ac:dyDescent="0.25">
      <c r="H111" s="273"/>
    </row>
    <row r="112" spans="8:8" ht="20.100000000000001" customHeight="1" x14ac:dyDescent="0.25">
      <c r="H112" s="273"/>
    </row>
    <row r="113" spans="8:8" ht="20.100000000000001" customHeight="1" x14ac:dyDescent="0.25">
      <c r="H113" s="273"/>
    </row>
    <row r="114" spans="8:8" ht="20.100000000000001" customHeight="1" x14ac:dyDescent="0.25">
      <c r="H114" s="273"/>
    </row>
    <row r="115" spans="8:8" ht="20.100000000000001" customHeight="1" x14ac:dyDescent="0.25">
      <c r="H115" s="273"/>
    </row>
    <row r="116" spans="8:8" ht="20.100000000000001" customHeight="1" x14ac:dyDescent="0.25">
      <c r="H116" s="273"/>
    </row>
    <row r="117" spans="8:8" ht="20.100000000000001" customHeight="1" x14ac:dyDescent="0.25">
      <c r="H117" s="273"/>
    </row>
    <row r="118" spans="8:8" ht="20.100000000000001" customHeight="1" x14ac:dyDescent="0.25">
      <c r="H118" s="273"/>
    </row>
    <row r="119" spans="8:8" ht="20.100000000000001" customHeight="1" x14ac:dyDescent="0.25">
      <c r="H119" s="273"/>
    </row>
    <row r="120" spans="8:8" ht="20.100000000000001" customHeight="1" x14ac:dyDescent="0.25">
      <c r="H120" s="273"/>
    </row>
    <row r="121" spans="8:8" ht="20.100000000000001" customHeight="1" x14ac:dyDescent="0.25">
      <c r="H121" s="273"/>
    </row>
    <row r="122" spans="8:8" ht="20.100000000000001" customHeight="1" x14ac:dyDescent="0.25">
      <c r="H122" s="273"/>
    </row>
    <row r="123" spans="8:8" ht="20.100000000000001" customHeight="1" x14ac:dyDescent="0.25">
      <c r="H123" s="273"/>
    </row>
    <row r="124" spans="8:8" ht="20.100000000000001" customHeight="1" x14ac:dyDescent="0.25">
      <c r="H124" s="273"/>
    </row>
    <row r="125" spans="8:8" ht="20.100000000000001" customHeight="1" x14ac:dyDescent="0.25">
      <c r="H125" s="273"/>
    </row>
    <row r="126" spans="8:8" ht="20.100000000000001" customHeight="1" x14ac:dyDescent="0.25">
      <c r="H126" s="273"/>
    </row>
    <row r="127" spans="8:8" ht="20.100000000000001" customHeight="1" x14ac:dyDescent="0.25">
      <c r="H127" s="273"/>
    </row>
    <row r="128" spans="8:8" ht="20.100000000000001" customHeight="1" x14ac:dyDescent="0.25">
      <c r="H128" s="273"/>
    </row>
    <row r="129" spans="8:8" ht="20.100000000000001" customHeight="1" x14ac:dyDescent="0.25">
      <c r="H129" s="273"/>
    </row>
    <row r="130" spans="8:8" ht="20.100000000000001" customHeight="1" x14ac:dyDescent="0.25">
      <c r="H130" s="273"/>
    </row>
    <row r="131" spans="8:8" ht="20.100000000000001" customHeight="1" x14ac:dyDescent="0.25">
      <c r="H131" s="273"/>
    </row>
    <row r="132" spans="8:8" ht="20.100000000000001" customHeight="1" x14ac:dyDescent="0.25">
      <c r="H132" s="273"/>
    </row>
    <row r="133" spans="8:8" ht="20.100000000000001" customHeight="1" x14ac:dyDescent="0.25">
      <c r="H133" s="273"/>
    </row>
    <row r="134" spans="8:8" ht="20.100000000000001" customHeight="1" x14ac:dyDescent="0.25">
      <c r="H134" s="273"/>
    </row>
    <row r="135" spans="8:8" ht="20.100000000000001" customHeight="1" x14ac:dyDescent="0.25">
      <c r="H135" s="273"/>
    </row>
    <row r="136" spans="8:8" ht="20.100000000000001" customHeight="1" x14ac:dyDescent="0.25">
      <c r="H136" s="273"/>
    </row>
    <row r="137" spans="8:8" ht="20.100000000000001" customHeight="1" x14ac:dyDescent="0.25">
      <c r="H137" s="273"/>
    </row>
    <row r="138" spans="8:8" ht="20.100000000000001" customHeight="1" x14ac:dyDescent="0.25">
      <c r="H138" s="273"/>
    </row>
    <row r="139" spans="8:8" ht="20.100000000000001" customHeight="1" x14ac:dyDescent="0.25">
      <c r="H139" s="273"/>
    </row>
    <row r="140" spans="8:8" ht="20.100000000000001" customHeight="1" x14ac:dyDescent="0.25">
      <c r="H140" s="273"/>
    </row>
    <row r="141" spans="8:8" ht="20.100000000000001" customHeight="1" x14ac:dyDescent="0.25">
      <c r="H141" s="273"/>
    </row>
    <row r="142" spans="8:8" ht="20.100000000000001" customHeight="1" x14ac:dyDescent="0.25">
      <c r="H142" s="273"/>
    </row>
    <row r="143" spans="8:8" ht="20.100000000000001" customHeight="1" x14ac:dyDescent="0.25">
      <c r="H143" s="273"/>
    </row>
    <row r="144" spans="8:8" ht="20.100000000000001" customHeight="1" x14ac:dyDescent="0.25">
      <c r="H144" s="273"/>
    </row>
    <row r="145" spans="8:8" ht="20.100000000000001" customHeight="1" x14ac:dyDescent="0.25">
      <c r="H145" s="273"/>
    </row>
    <row r="146" spans="8:8" ht="20.100000000000001" customHeight="1" x14ac:dyDescent="0.25">
      <c r="H146" s="273"/>
    </row>
    <row r="147" spans="8:8" ht="20.100000000000001" customHeight="1" x14ac:dyDescent="0.25">
      <c r="H147" s="273"/>
    </row>
    <row r="148" spans="8:8" ht="20.100000000000001" customHeight="1" x14ac:dyDescent="0.25">
      <c r="H148" s="273"/>
    </row>
    <row r="149" spans="8:8" ht="20.100000000000001" customHeight="1" x14ac:dyDescent="0.25">
      <c r="H149" s="273"/>
    </row>
    <row r="150" spans="8:8" ht="20.100000000000001" customHeight="1" x14ac:dyDescent="0.25">
      <c r="H150" s="273"/>
    </row>
    <row r="151" spans="8:8" ht="20.100000000000001" customHeight="1" x14ac:dyDescent="0.25">
      <c r="H151" s="273"/>
    </row>
    <row r="152" spans="8:8" ht="20.100000000000001" customHeight="1" x14ac:dyDescent="0.25">
      <c r="H152" s="273"/>
    </row>
    <row r="153" spans="8:8" ht="20.100000000000001" customHeight="1" x14ac:dyDescent="0.25">
      <c r="H153" s="273"/>
    </row>
    <row r="154" spans="8:8" ht="20.100000000000001" customHeight="1" x14ac:dyDescent="0.25">
      <c r="H154" s="273"/>
    </row>
    <row r="155" spans="8:8" ht="20.100000000000001" customHeight="1" x14ac:dyDescent="0.25">
      <c r="H155" s="273"/>
    </row>
    <row r="156" spans="8:8" ht="20.100000000000001" customHeight="1" x14ac:dyDescent="0.25">
      <c r="H156" s="273"/>
    </row>
    <row r="157" spans="8:8" ht="20.100000000000001" customHeight="1" x14ac:dyDescent="0.25">
      <c r="H157" s="273"/>
    </row>
    <row r="158" spans="8:8" ht="20.100000000000001" customHeight="1" x14ac:dyDescent="0.25">
      <c r="H158" s="273"/>
    </row>
    <row r="159" spans="8:8" ht="20.100000000000001" customHeight="1" x14ac:dyDescent="0.25">
      <c r="H159" s="273"/>
    </row>
    <row r="160" spans="8:8" ht="20.100000000000001" customHeight="1" x14ac:dyDescent="0.25">
      <c r="H160" s="273"/>
    </row>
    <row r="161" spans="8:8" ht="20.100000000000001" customHeight="1" x14ac:dyDescent="0.25">
      <c r="H161" s="273"/>
    </row>
    <row r="162" spans="8:8" ht="20.100000000000001" customHeight="1" x14ac:dyDescent="0.25">
      <c r="H162" s="273"/>
    </row>
    <row r="163" spans="8:8" ht="20.100000000000001" customHeight="1" x14ac:dyDescent="0.25">
      <c r="H163" s="273"/>
    </row>
    <row r="164" spans="8:8" ht="20.100000000000001" customHeight="1" x14ac:dyDescent="0.25">
      <c r="H164" s="273"/>
    </row>
    <row r="165" spans="8:8" ht="20.100000000000001" customHeight="1" x14ac:dyDescent="0.25">
      <c r="H165" s="273"/>
    </row>
    <row r="166" spans="8:8" ht="20.100000000000001" customHeight="1" x14ac:dyDescent="0.25">
      <c r="H166" s="273"/>
    </row>
    <row r="167" spans="8:8" ht="20.100000000000001" customHeight="1" x14ac:dyDescent="0.25">
      <c r="H167" s="273"/>
    </row>
    <row r="168" spans="8:8" ht="20.100000000000001" customHeight="1" x14ac:dyDescent="0.25">
      <c r="H168" s="273"/>
    </row>
    <row r="169" spans="8:8" ht="20.100000000000001" customHeight="1" x14ac:dyDescent="0.25">
      <c r="H169" s="273"/>
    </row>
    <row r="170" spans="8:8" ht="20.100000000000001" customHeight="1" x14ac:dyDescent="0.25">
      <c r="H170" s="273"/>
    </row>
    <row r="171" spans="8:8" ht="20.100000000000001" customHeight="1" x14ac:dyDescent="0.25">
      <c r="H171" s="273"/>
    </row>
    <row r="172" spans="8:8" ht="20.100000000000001" customHeight="1" x14ac:dyDescent="0.25">
      <c r="H172" s="273"/>
    </row>
    <row r="173" spans="8:8" ht="20.100000000000001" customHeight="1" x14ac:dyDescent="0.25">
      <c r="H173" s="273"/>
    </row>
    <row r="174" spans="8:8" ht="20.100000000000001" customHeight="1" x14ac:dyDescent="0.25">
      <c r="H174" s="273"/>
    </row>
    <row r="175" spans="8:8" ht="20.100000000000001" customHeight="1" x14ac:dyDescent="0.25">
      <c r="H175" s="273"/>
    </row>
  </sheetData>
  <customSheetViews>
    <customSheetView guid="{5F4F3DD9-AA94-4B89-A9F2-3566C1218EDC}" scale="85" showPageBreaks="1" fitToPage="1" printArea="1">
      <pane ySplit="3" topLeftCell="A4" activePane="bottomLeft" state="frozen"/>
      <selection pane="bottomLeft" activeCell="E5" sqref="E5"/>
      <pageMargins left="0.59055118110236227" right="0.39370078740157483" top="0.55118110236220474" bottom="0.55118110236220474" header="0.31496062992125984" footer="0.31496062992125984"/>
      <pageSetup paperSize="9" scale="72" firstPageNumber="11" fitToHeight="0" orientation="portrait" useFirstPageNumber="1" horizontalDpi="4294967292" verticalDpi="4294967292" r:id="rId1"/>
      <headerFooter>
        <oddHeader>&amp;L&amp;"Arial,Regular"&amp;9CDCL&amp;R&amp;"Arial,Regular"&amp;9ALDTP</oddHeader>
        <oddFooter>&amp;L&amp;"Arial,Regular"&amp;9Signature of Bidder&amp;RPage &amp;P</oddFooter>
      </headerFooter>
    </customSheetView>
    <customSheetView guid="{B0FF80C2-2B10-469E-93D1-9FED9C0BA6EB}" scale="85" fitToPage="1">
      <pane ySplit="3" topLeftCell="A4" activePane="bottomLeft" state="frozen"/>
      <selection pane="bottomLeft" activeCell="E20" sqref="E20"/>
      <pageMargins left="0.59055118110236227" right="0.39370078740157483" top="0.55118110236220474" bottom="0.55118110236220474" header="0.31496062992125984" footer="0.31496062992125984"/>
      <pageSetup paperSize="9" scale="71" firstPageNumber="11" fitToHeight="0" orientation="portrait" useFirstPageNumber="1" horizontalDpi="4294967292" verticalDpi="4294967292" r:id="rId2"/>
      <headerFooter>
        <oddHeader>&amp;L&amp;"Arial,Regular"&amp;9CDCL&amp;R&amp;"Arial,Regular"&amp;9ALDTP</oddHeader>
        <oddFooter>&amp;L&amp;"Arial,Regular"&amp;9Signature of Bidder&amp;RPage &amp;P</oddFooter>
      </headerFooter>
    </customSheetView>
  </customSheetViews>
  <mergeCells count="12">
    <mergeCell ref="A1:H1"/>
    <mergeCell ref="A2:H2"/>
    <mergeCell ref="H3:H4"/>
    <mergeCell ref="A20:G20"/>
    <mergeCell ref="H20:H21"/>
    <mergeCell ref="A21:G21"/>
    <mergeCell ref="A3:A4"/>
    <mergeCell ref="B3:B4"/>
    <mergeCell ref="C3:C4"/>
    <mergeCell ref="D3:D4"/>
    <mergeCell ref="E3:E4"/>
    <mergeCell ref="F3:G3"/>
  </mergeCells>
  <pageMargins left="0.34055118099999998" right="0.393700787" top="0.80118110200000003" bottom="0.30118110199999998" header="0.31496062992126" footer="0.31496062992126"/>
  <pageSetup scale="65" firstPageNumber="25" fitToHeight="0" orientation="landscape" useFirstPageNumber="1" r:id="rId3"/>
  <headerFooter>
    <oddHeader>&amp;L&amp;"Arial,Regular"&amp;9CW-01, ALDTP, CDCL&amp;R&amp;"Arial,Regular"&amp;9May 2017</oddHeader>
    <oddFooter>&amp;L&amp;"Arial,Regular"&amp;9Bill of Quantities&amp;RPage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7"/>
  <sheetViews>
    <sheetView topLeftCell="A61" zoomScale="80" zoomScaleNormal="80" workbookViewId="0">
      <selection activeCell="A78" sqref="A78"/>
    </sheetView>
  </sheetViews>
  <sheetFormatPr defaultRowHeight="15" x14ac:dyDescent="0.25"/>
  <cols>
    <col min="1" max="1" width="5.7109375" customWidth="1"/>
    <col min="2" max="2" width="9.42578125" customWidth="1"/>
    <col min="3" max="3" width="36" customWidth="1"/>
    <col min="4" max="4" width="7.85546875" customWidth="1"/>
    <col min="5" max="5" width="14.42578125" customWidth="1"/>
    <col min="6" max="6" width="19" customWidth="1"/>
    <col min="7" max="7" width="36.85546875" customWidth="1"/>
    <col min="8" max="8" width="38.85546875" customWidth="1"/>
  </cols>
  <sheetData>
    <row r="1" spans="1:10" ht="24" customHeight="1" x14ac:dyDescent="0.25">
      <c r="A1" s="309"/>
      <c r="B1" s="618" t="s">
        <v>526</v>
      </c>
      <c r="C1" s="618"/>
      <c r="D1" s="618"/>
      <c r="E1" s="618"/>
      <c r="F1" s="618"/>
      <c r="G1" s="618"/>
      <c r="H1" s="618"/>
    </row>
    <row r="2" spans="1:10" ht="22.5" customHeight="1" thickBot="1" x14ac:dyDescent="0.3">
      <c r="A2" s="312"/>
      <c r="B2" s="618" t="s">
        <v>709</v>
      </c>
      <c r="C2" s="618"/>
      <c r="D2" s="618"/>
      <c r="E2" s="618"/>
      <c r="F2" s="618"/>
      <c r="G2" s="618"/>
      <c r="H2" s="618"/>
    </row>
    <row r="3" spans="1:10" ht="25.5" customHeight="1" thickBot="1" x14ac:dyDescent="0.3">
      <c r="A3" s="309"/>
      <c r="B3" s="580" t="s">
        <v>707</v>
      </c>
      <c r="C3" s="584" t="s">
        <v>29</v>
      </c>
      <c r="D3" s="586" t="s">
        <v>1</v>
      </c>
      <c r="E3" s="588" t="s">
        <v>685</v>
      </c>
      <c r="F3" s="590" t="s">
        <v>686</v>
      </c>
      <c r="G3" s="591"/>
      <c r="H3" s="592" t="s">
        <v>275</v>
      </c>
    </row>
    <row r="4" spans="1:10" ht="25.5" customHeight="1" thickBot="1" x14ac:dyDescent="0.3">
      <c r="A4" s="309"/>
      <c r="B4" s="581"/>
      <c r="C4" s="585"/>
      <c r="D4" s="587"/>
      <c r="E4" s="589"/>
      <c r="F4" s="294" t="s">
        <v>687</v>
      </c>
      <c r="G4" s="294" t="s">
        <v>688</v>
      </c>
      <c r="H4" s="593"/>
    </row>
    <row r="5" spans="1:10" ht="29.25" customHeight="1" x14ac:dyDescent="0.25">
      <c r="A5" s="309"/>
      <c r="B5" s="466" t="s">
        <v>617</v>
      </c>
      <c r="C5" s="467" t="s">
        <v>419</v>
      </c>
      <c r="D5" s="468" t="s">
        <v>132</v>
      </c>
      <c r="E5" s="468">
        <v>80</v>
      </c>
      <c r="F5" s="468"/>
      <c r="G5" s="469"/>
      <c r="H5" s="470"/>
    </row>
    <row r="6" spans="1:10" ht="29.25" customHeight="1" x14ac:dyDescent="0.25">
      <c r="A6" s="309"/>
      <c r="B6" s="471" t="s">
        <v>618</v>
      </c>
      <c r="C6" s="472" t="s">
        <v>420</v>
      </c>
      <c r="D6" s="473" t="s">
        <v>132</v>
      </c>
      <c r="E6" s="473">
        <v>50</v>
      </c>
      <c r="F6" s="473"/>
      <c r="G6" s="474"/>
      <c r="H6" s="475"/>
      <c r="J6" s="5"/>
    </row>
    <row r="7" spans="1:10" ht="29.25" customHeight="1" x14ac:dyDescent="0.25">
      <c r="A7" s="309"/>
      <c r="B7" s="471" t="s">
        <v>619</v>
      </c>
      <c r="C7" s="472" t="s">
        <v>421</v>
      </c>
      <c r="D7" s="473" t="s">
        <v>132</v>
      </c>
      <c r="E7" s="473">
        <v>50</v>
      </c>
      <c r="F7" s="473"/>
      <c r="G7" s="474"/>
      <c r="H7" s="475"/>
    </row>
    <row r="8" spans="1:10" ht="29.25" customHeight="1" x14ac:dyDescent="0.25">
      <c r="A8" s="309"/>
      <c r="B8" s="471" t="s">
        <v>620</v>
      </c>
      <c r="C8" s="472" t="s">
        <v>422</v>
      </c>
      <c r="D8" s="473" t="s">
        <v>132</v>
      </c>
      <c r="E8" s="473">
        <v>20</v>
      </c>
      <c r="F8" s="473"/>
      <c r="G8" s="474"/>
      <c r="H8" s="475"/>
    </row>
    <row r="9" spans="1:10" ht="29.25" customHeight="1" x14ac:dyDescent="0.25">
      <c r="A9" s="309"/>
      <c r="B9" s="471" t="s">
        <v>621</v>
      </c>
      <c r="C9" s="472" t="s">
        <v>423</v>
      </c>
      <c r="D9" s="473" t="s">
        <v>132</v>
      </c>
      <c r="E9" s="473">
        <v>20</v>
      </c>
      <c r="F9" s="473"/>
      <c r="G9" s="474"/>
      <c r="H9" s="475"/>
    </row>
    <row r="10" spans="1:10" ht="29.25" customHeight="1" x14ac:dyDescent="0.25">
      <c r="A10" s="309"/>
      <c r="B10" s="471" t="s">
        <v>622</v>
      </c>
      <c r="C10" s="472" t="s">
        <v>424</v>
      </c>
      <c r="D10" s="473" t="s">
        <v>132</v>
      </c>
      <c r="E10" s="473">
        <v>20</v>
      </c>
      <c r="F10" s="473"/>
      <c r="G10" s="474"/>
      <c r="H10" s="475"/>
    </row>
    <row r="11" spans="1:10" ht="29.25" customHeight="1" x14ac:dyDescent="0.25">
      <c r="A11" s="309"/>
      <c r="B11" s="471" t="s">
        <v>623</v>
      </c>
      <c r="C11" s="472" t="s">
        <v>425</v>
      </c>
      <c r="D11" s="473" t="s">
        <v>132</v>
      </c>
      <c r="E11" s="473">
        <v>100</v>
      </c>
      <c r="F11" s="473"/>
      <c r="G11" s="474"/>
      <c r="H11" s="475"/>
    </row>
    <row r="12" spans="1:10" ht="29.25" customHeight="1" x14ac:dyDescent="0.25">
      <c r="A12" s="309"/>
      <c r="B12" s="471" t="s">
        <v>624</v>
      </c>
      <c r="C12" s="472" t="s">
        <v>547</v>
      </c>
      <c r="D12" s="473" t="s">
        <v>132</v>
      </c>
      <c r="E12" s="473">
        <v>200</v>
      </c>
      <c r="F12" s="473"/>
      <c r="G12" s="474"/>
      <c r="H12" s="475"/>
    </row>
    <row r="13" spans="1:10" ht="29.25" customHeight="1" x14ac:dyDescent="0.25">
      <c r="A13" s="309"/>
      <c r="B13" s="471" t="s">
        <v>625</v>
      </c>
      <c r="C13" s="325" t="s">
        <v>536</v>
      </c>
      <c r="D13" s="473" t="s">
        <v>132</v>
      </c>
      <c r="E13" s="473">
        <v>150</v>
      </c>
      <c r="F13" s="473"/>
      <c r="G13" s="474"/>
      <c r="H13" s="475"/>
    </row>
    <row r="14" spans="1:10" ht="29.25" customHeight="1" x14ac:dyDescent="0.25">
      <c r="A14" s="309"/>
      <c r="B14" s="471" t="s">
        <v>626</v>
      </c>
      <c r="C14" s="325" t="s">
        <v>535</v>
      </c>
      <c r="D14" s="473" t="s">
        <v>132</v>
      </c>
      <c r="E14" s="473">
        <v>150</v>
      </c>
      <c r="F14" s="473"/>
      <c r="G14" s="474"/>
      <c r="H14" s="475"/>
    </row>
    <row r="15" spans="1:10" ht="29.25" customHeight="1" x14ac:dyDescent="0.25">
      <c r="A15" s="309"/>
      <c r="B15" s="471" t="s">
        <v>627</v>
      </c>
      <c r="C15" s="325" t="s">
        <v>614</v>
      </c>
      <c r="D15" s="473" t="s">
        <v>132</v>
      </c>
      <c r="E15" s="473">
        <v>50</v>
      </c>
      <c r="F15" s="473"/>
      <c r="G15" s="474"/>
      <c r="H15" s="475"/>
    </row>
    <row r="16" spans="1:10" ht="29.25" customHeight="1" x14ac:dyDescent="0.25">
      <c r="A16" s="309"/>
      <c r="B16" s="471" t="s">
        <v>628</v>
      </c>
      <c r="C16" s="325" t="s">
        <v>537</v>
      </c>
      <c r="D16" s="473" t="s">
        <v>132</v>
      </c>
      <c r="E16" s="473">
        <v>50</v>
      </c>
      <c r="F16" s="473"/>
      <c r="G16" s="474"/>
      <c r="H16" s="475"/>
    </row>
    <row r="17" spans="1:8" ht="29.25" customHeight="1" x14ac:dyDescent="0.25">
      <c r="A17" s="309"/>
      <c r="B17" s="471" t="s">
        <v>629</v>
      </c>
      <c r="C17" s="325" t="s">
        <v>538</v>
      </c>
      <c r="D17" s="473" t="s">
        <v>132</v>
      </c>
      <c r="E17" s="473">
        <v>150</v>
      </c>
      <c r="F17" s="473"/>
      <c r="G17" s="474"/>
      <c r="H17" s="475"/>
    </row>
    <row r="18" spans="1:8" ht="29.25" customHeight="1" x14ac:dyDescent="0.25">
      <c r="A18" s="309"/>
      <c r="B18" s="471" t="s">
        <v>630</v>
      </c>
      <c r="C18" s="325" t="s">
        <v>539</v>
      </c>
      <c r="D18" s="473" t="s">
        <v>132</v>
      </c>
      <c r="E18" s="473">
        <v>30</v>
      </c>
      <c r="F18" s="473"/>
      <c r="G18" s="474"/>
      <c r="H18" s="475"/>
    </row>
    <row r="19" spans="1:8" ht="29.25" customHeight="1" x14ac:dyDescent="0.25">
      <c r="A19" s="309"/>
      <c r="B19" s="471" t="s">
        <v>631</v>
      </c>
      <c r="C19" s="325" t="s">
        <v>540</v>
      </c>
      <c r="D19" s="473" t="s">
        <v>132</v>
      </c>
      <c r="E19" s="473">
        <v>100</v>
      </c>
      <c r="F19" s="473"/>
      <c r="G19" s="474"/>
      <c r="H19" s="475"/>
    </row>
    <row r="20" spans="1:8" ht="29.25" customHeight="1" x14ac:dyDescent="0.25">
      <c r="A20" s="309"/>
      <c r="B20" s="471" t="s">
        <v>632</v>
      </c>
      <c r="C20" s="325" t="s">
        <v>541</v>
      </c>
      <c r="D20" s="473" t="s">
        <v>132</v>
      </c>
      <c r="E20" s="473">
        <v>20</v>
      </c>
      <c r="F20" s="473"/>
      <c r="G20" s="474"/>
      <c r="H20" s="475"/>
    </row>
    <row r="21" spans="1:8" ht="29.25" customHeight="1" thickBot="1" x14ac:dyDescent="0.3">
      <c r="A21" s="309"/>
      <c r="B21" s="476" t="s">
        <v>633</v>
      </c>
      <c r="C21" s="477" t="s">
        <v>542</v>
      </c>
      <c r="D21" s="478" t="s">
        <v>132</v>
      </c>
      <c r="E21" s="478">
        <v>50</v>
      </c>
      <c r="F21" s="478"/>
      <c r="G21" s="479"/>
      <c r="H21" s="480"/>
    </row>
    <row r="22" spans="1:8" ht="25.5" customHeight="1" x14ac:dyDescent="0.25">
      <c r="A22" s="309"/>
      <c r="B22" s="462"/>
      <c r="C22" s="614" t="s">
        <v>712</v>
      </c>
      <c r="D22" s="614"/>
      <c r="E22" s="614"/>
      <c r="F22" s="614"/>
      <c r="G22" s="614"/>
      <c r="H22" s="615"/>
    </row>
    <row r="23" spans="1:8" ht="19.5" customHeight="1" thickBot="1" x14ac:dyDescent="0.3">
      <c r="A23" s="309"/>
      <c r="B23" s="463"/>
      <c r="C23" s="617" t="s">
        <v>708</v>
      </c>
      <c r="D23" s="617"/>
      <c r="E23" s="617"/>
      <c r="F23" s="617"/>
      <c r="G23" s="617"/>
      <c r="H23" s="616"/>
    </row>
    <row r="24" spans="1:8" x14ac:dyDescent="0.25">
      <c r="A24" s="309"/>
      <c r="B24" s="309"/>
      <c r="C24" s="309"/>
      <c r="D24" s="309"/>
      <c r="E24" s="309"/>
      <c r="F24" s="309"/>
      <c r="G24" s="309"/>
      <c r="H24" s="309"/>
    </row>
    <row r="25" spans="1:8" ht="23.25" customHeight="1" x14ac:dyDescent="0.25">
      <c r="A25" s="309"/>
      <c r="B25" s="309"/>
      <c r="C25" s="309"/>
      <c r="D25" s="309"/>
      <c r="E25" s="309"/>
      <c r="F25" s="309"/>
      <c r="G25" s="309"/>
      <c r="H25" s="309"/>
    </row>
    <row r="26" spans="1:8" ht="24" customHeight="1" x14ac:dyDescent="0.25">
      <c r="A26" s="309"/>
      <c r="B26" s="618" t="s">
        <v>526</v>
      </c>
      <c r="C26" s="618"/>
      <c r="D26" s="618"/>
      <c r="E26" s="618"/>
      <c r="F26" s="618"/>
      <c r="G26" s="618"/>
      <c r="H26" s="618"/>
    </row>
    <row r="27" spans="1:8" ht="21.75" customHeight="1" thickBot="1" x14ac:dyDescent="0.3">
      <c r="A27" s="309"/>
      <c r="B27" s="618" t="s">
        <v>710</v>
      </c>
      <c r="C27" s="618"/>
      <c r="D27" s="618"/>
      <c r="E27" s="618"/>
      <c r="F27" s="618"/>
      <c r="G27" s="618"/>
      <c r="H27" s="618"/>
    </row>
    <row r="28" spans="1:8" ht="22.5" customHeight="1" x14ac:dyDescent="0.25">
      <c r="A28" s="309"/>
      <c r="B28" s="619" t="s">
        <v>707</v>
      </c>
      <c r="C28" s="621" t="s">
        <v>29</v>
      </c>
      <c r="D28" s="623" t="s">
        <v>1</v>
      </c>
      <c r="E28" s="565" t="s">
        <v>685</v>
      </c>
      <c r="F28" s="565" t="s">
        <v>686</v>
      </c>
      <c r="G28" s="565"/>
      <c r="H28" s="626" t="s">
        <v>275</v>
      </c>
    </row>
    <row r="29" spans="1:8" ht="24" customHeight="1" thickBot="1" x14ac:dyDescent="0.3">
      <c r="A29" s="309"/>
      <c r="B29" s="620"/>
      <c r="C29" s="622"/>
      <c r="D29" s="624"/>
      <c r="E29" s="625"/>
      <c r="F29" s="522" t="s">
        <v>687</v>
      </c>
      <c r="G29" s="522" t="s">
        <v>688</v>
      </c>
      <c r="H29" s="627"/>
    </row>
    <row r="30" spans="1:8" ht="28.5" customHeight="1" x14ac:dyDescent="0.25">
      <c r="A30" s="309"/>
      <c r="B30" s="517" t="s">
        <v>634</v>
      </c>
      <c r="C30" s="518" t="s">
        <v>426</v>
      </c>
      <c r="D30" s="519" t="s">
        <v>132</v>
      </c>
      <c r="E30" s="520">
        <v>10</v>
      </c>
      <c r="F30" s="520"/>
      <c r="G30" s="520"/>
      <c r="H30" s="521"/>
    </row>
    <row r="31" spans="1:8" ht="28.5" customHeight="1" x14ac:dyDescent="0.25">
      <c r="A31" s="309"/>
      <c r="B31" s="511" t="s">
        <v>635</v>
      </c>
      <c r="C31" s="507" t="s">
        <v>427</v>
      </c>
      <c r="D31" s="508" t="s">
        <v>132</v>
      </c>
      <c r="E31" s="509">
        <v>10</v>
      </c>
      <c r="F31" s="509"/>
      <c r="G31" s="509"/>
      <c r="H31" s="510"/>
    </row>
    <row r="32" spans="1:8" ht="28.5" customHeight="1" x14ac:dyDescent="0.25">
      <c r="A32" s="309"/>
      <c r="B32" s="511" t="s">
        <v>636</v>
      </c>
      <c r="C32" s="507" t="s">
        <v>428</v>
      </c>
      <c r="D32" s="508" t="s">
        <v>132</v>
      </c>
      <c r="E32" s="509">
        <v>20</v>
      </c>
      <c r="F32" s="509"/>
      <c r="G32" s="509"/>
      <c r="H32" s="510"/>
    </row>
    <row r="33" spans="1:8" ht="28.5" customHeight="1" x14ac:dyDescent="0.25">
      <c r="A33" s="309"/>
      <c r="B33" s="511" t="s">
        <v>637</v>
      </c>
      <c r="C33" s="507" t="s">
        <v>429</v>
      </c>
      <c r="D33" s="508" t="s">
        <v>132</v>
      </c>
      <c r="E33" s="509">
        <v>5</v>
      </c>
      <c r="F33" s="509"/>
      <c r="G33" s="509"/>
      <c r="H33" s="510"/>
    </row>
    <row r="34" spans="1:8" ht="28.5" customHeight="1" x14ac:dyDescent="0.25">
      <c r="A34" s="309"/>
      <c r="B34" s="511" t="s">
        <v>638</v>
      </c>
      <c r="C34" s="507" t="s">
        <v>430</v>
      </c>
      <c r="D34" s="508" t="s">
        <v>132</v>
      </c>
      <c r="E34" s="509">
        <v>20</v>
      </c>
      <c r="F34" s="509"/>
      <c r="G34" s="509"/>
      <c r="H34" s="510"/>
    </row>
    <row r="35" spans="1:8" ht="28.5" customHeight="1" x14ac:dyDescent="0.25">
      <c r="A35" s="309"/>
      <c r="B35" s="511" t="s">
        <v>639</v>
      </c>
      <c r="C35" s="507" t="s">
        <v>431</v>
      </c>
      <c r="D35" s="508" t="s">
        <v>132</v>
      </c>
      <c r="E35" s="509">
        <v>20</v>
      </c>
      <c r="F35" s="509"/>
      <c r="G35" s="509"/>
      <c r="H35" s="510"/>
    </row>
    <row r="36" spans="1:8" ht="28.5" customHeight="1" x14ac:dyDescent="0.25">
      <c r="A36" s="309"/>
      <c r="B36" s="511" t="s">
        <v>640</v>
      </c>
      <c r="C36" s="507" t="s">
        <v>432</v>
      </c>
      <c r="D36" s="508" t="s">
        <v>132</v>
      </c>
      <c r="E36" s="509">
        <v>30</v>
      </c>
      <c r="F36" s="509"/>
      <c r="G36" s="509"/>
      <c r="H36" s="510"/>
    </row>
    <row r="37" spans="1:8" ht="28.5" customHeight="1" x14ac:dyDescent="0.25">
      <c r="A37" s="309"/>
      <c r="B37" s="511" t="s">
        <v>641</v>
      </c>
      <c r="C37" s="507" t="s">
        <v>433</v>
      </c>
      <c r="D37" s="508" t="s">
        <v>132</v>
      </c>
      <c r="E37" s="509">
        <v>10</v>
      </c>
      <c r="F37" s="509"/>
      <c r="G37" s="509"/>
      <c r="H37" s="510"/>
    </row>
    <row r="38" spans="1:8" ht="28.5" customHeight="1" x14ac:dyDescent="0.25">
      <c r="A38" s="309"/>
      <c r="B38" s="511" t="s">
        <v>642</v>
      </c>
      <c r="C38" s="507" t="s">
        <v>434</v>
      </c>
      <c r="D38" s="508" t="s">
        <v>132</v>
      </c>
      <c r="E38" s="509">
        <v>5</v>
      </c>
      <c r="F38" s="509"/>
      <c r="G38" s="509"/>
      <c r="H38" s="510"/>
    </row>
    <row r="39" spans="1:8" ht="28.5" customHeight="1" x14ac:dyDescent="0.25">
      <c r="A39" s="309"/>
      <c r="B39" s="511" t="s">
        <v>643</v>
      </c>
      <c r="C39" s="507" t="s">
        <v>435</v>
      </c>
      <c r="D39" s="508" t="s">
        <v>132</v>
      </c>
      <c r="E39" s="509">
        <v>30</v>
      </c>
      <c r="F39" s="509"/>
      <c r="G39" s="509"/>
      <c r="H39" s="510"/>
    </row>
    <row r="40" spans="1:8" ht="28.5" customHeight="1" x14ac:dyDescent="0.25">
      <c r="A40" s="309"/>
      <c r="B40" s="511" t="s">
        <v>644</v>
      </c>
      <c r="C40" s="507" t="s">
        <v>436</v>
      </c>
      <c r="D40" s="508" t="s">
        <v>132</v>
      </c>
      <c r="E40" s="509">
        <v>20</v>
      </c>
      <c r="F40" s="509"/>
      <c r="G40" s="509"/>
      <c r="H40" s="510"/>
    </row>
    <row r="41" spans="1:8" ht="28.5" customHeight="1" x14ac:dyDescent="0.25">
      <c r="A41" s="309"/>
      <c r="B41" s="511" t="s">
        <v>645</v>
      </c>
      <c r="C41" s="507" t="s">
        <v>437</v>
      </c>
      <c r="D41" s="508" t="s">
        <v>132</v>
      </c>
      <c r="E41" s="509">
        <v>5</v>
      </c>
      <c r="F41" s="509"/>
      <c r="G41" s="509"/>
      <c r="H41" s="510"/>
    </row>
    <row r="42" spans="1:8" ht="28.5" customHeight="1" x14ac:dyDescent="0.25">
      <c r="A42" s="309"/>
      <c r="B42" s="511" t="s">
        <v>646</v>
      </c>
      <c r="C42" s="507" t="s">
        <v>438</v>
      </c>
      <c r="D42" s="508" t="s">
        <v>132</v>
      </c>
      <c r="E42" s="509">
        <v>2</v>
      </c>
      <c r="F42" s="509"/>
      <c r="G42" s="509"/>
      <c r="H42" s="510"/>
    </row>
    <row r="43" spans="1:8" ht="28.5" customHeight="1" x14ac:dyDescent="0.25">
      <c r="A43" s="309"/>
      <c r="B43" s="511" t="s">
        <v>647</v>
      </c>
      <c r="C43" s="507" t="s">
        <v>439</v>
      </c>
      <c r="D43" s="508" t="s">
        <v>132</v>
      </c>
      <c r="E43" s="509">
        <v>5</v>
      </c>
      <c r="F43" s="509"/>
      <c r="G43" s="509"/>
      <c r="H43" s="510"/>
    </row>
    <row r="44" spans="1:8" ht="28.5" customHeight="1" x14ac:dyDescent="0.25">
      <c r="A44" s="309"/>
      <c r="B44" s="511" t="s">
        <v>648</v>
      </c>
      <c r="C44" s="507" t="s">
        <v>440</v>
      </c>
      <c r="D44" s="508" t="s">
        <v>132</v>
      </c>
      <c r="E44" s="509">
        <v>5</v>
      </c>
      <c r="F44" s="509"/>
      <c r="G44" s="509"/>
      <c r="H44" s="510"/>
    </row>
    <row r="45" spans="1:8" ht="28.5" customHeight="1" x14ac:dyDescent="0.25">
      <c r="A45" s="309"/>
      <c r="B45" s="511" t="s">
        <v>649</v>
      </c>
      <c r="C45" s="507" t="s">
        <v>441</v>
      </c>
      <c r="D45" s="508" t="s">
        <v>132</v>
      </c>
      <c r="E45" s="509">
        <v>20</v>
      </c>
      <c r="F45" s="509"/>
      <c r="G45" s="509"/>
      <c r="H45" s="510"/>
    </row>
    <row r="46" spans="1:8" ht="28.5" customHeight="1" x14ac:dyDescent="0.25">
      <c r="A46" s="309"/>
      <c r="B46" s="511" t="s">
        <v>650</v>
      </c>
      <c r="C46" s="507" t="s">
        <v>442</v>
      </c>
      <c r="D46" s="508" t="s">
        <v>132</v>
      </c>
      <c r="E46" s="509">
        <v>8</v>
      </c>
      <c r="F46" s="509"/>
      <c r="G46" s="509"/>
      <c r="H46" s="510"/>
    </row>
    <row r="47" spans="1:8" ht="28.5" customHeight="1" x14ac:dyDescent="0.25">
      <c r="A47" s="309"/>
      <c r="B47" s="511" t="s">
        <v>651</v>
      </c>
      <c r="C47" s="507" t="s">
        <v>546</v>
      </c>
      <c r="D47" s="508" t="s">
        <v>132</v>
      </c>
      <c r="E47" s="509">
        <v>15</v>
      </c>
      <c r="F47" s="509"/>
      <c r="G47" s="509"/>
      <c r="H47" s="510"/>
    </row>
    <row r="48" spans="1:8" ht="28.5" customHeight="1" x14ac:dyDescent="0.25">
      <c r="A48" s="309"/>
      <c r="B48" s="511" t="s">
        <v>652</v>
      </c>
      <c r="C48" s="507" t="s">
        <v>443</v>
      </c>
      <c r="D48" s="508" t="s">
        <v>132</v>
      </c>
      <c r="E48" s="509">
        <v>10</v>
      </c>
      <c r="F48" s="509"/>
      <c r="G48" s="509"/>
      <c r="H48" s="510"/>
    </row>
    <row r="49" spans="1:8" ht="28.5" customHeight="1" thickBot="1" x14ac:dyDescent="0.3">
      <c r="A49" s="309"/>
      <c r="B49" s="512" t="s">
        <v>653</v>
      </c>
      <c r="C49" s="513" t="s">
        <v>444</v>
      </c>
      <c r="D49" s="514" t="s">
        <v>132</v>
      </c>
      <c r="E49" s="515">
        <v>10</v>
      </c>
      <c r="F49" s="515"/>
      <c r="G49" s="515"/>
      <c r="H49" s="516"/>
    </row>
    <row r="50" spans="1:8" ht="28.5" customHeight="1" x14ac:dyDescent="0.25">
      <c r="A50" s="309"/>
      <c r="B50" s="506"/>
      <c r="C50" s="628" t="s">
        <v>711</v>
      </c>
      <c r="D50" s="628"/>
      <c r="E50" s="628"/>
      <c r="F50" s="628"/>
      <c r="G50" s="628"/>
      <c r="H50" s="629"/>
    </row>
    <row r="51" spans="1:8" ht="21" customHeight="1" thickBot="1" x14ac:dyDescent="0.3">
      <c r="A51" s="309"/>
      <c r="B51" s="463"/>
      <c r="C51" s="617" t="s">
        <v>708</v>
      </c>
      <c r="D51" s="617"/>
      <c r="E51" s="617"/>
      <c r="F51" s="617"/>
      <c r="G51" s="617"/>
      <c r="H51" s="616"/>
    </row>
    <row r="52" spans="1:8" ht="29.25" customHeight="1" x14ac:dyDescent="0.25">
      <c r="A52" s="309"/>
      <c r="B52" s="309"/>
      <c r="C52" s="310"/>
      <c r="D52" s="309"/>
      <c r="E52" s="309"/>
      <c r="F52" s="309"/>
      <c r="G52" s="309"/>
      <c r="H52" s="309"/>
    </row>
    <row r="53" spans="1:8" ht="29.25" customHeight="1" x14ac:dyDescent="0.25">
      <c r="A53" s="309"/>
      <c r="B53" s="309"/>
      <c r="C53" s="310"/>
      <c r="D53" s="309"/>
      <c r="E53" s="309"/>
      <c r="F53" s="309"/>
      <c r="G53" s="309"/>
      <c r="H53" s="309"/>
    </row>
    <row r="54" spans="1:8" x14ac:dyDescent="0.25">
      <c r="A54" s="309"/>
      <c r="B54" s="309"/>
      <c r="C54" s="309"/>
      <c r="D54" s="309"/>
      <c r="E54" s="309"/>
      <c r="F54" s="309"/>
      <c r="G54" s="309"/>
      <c r="H54" s="309"/>
    </row>
    <row r="55" spans="1:8" ht="21" customHeight="1" x14ac:dyDescent="0.25">
      <c r="A55" s="309"/>
      <c r="B55" s="618" t="s">
        <v>526</v>
      </c>
      <c r="C55" s="618"/>
      <c r="D55" s="618"/>
      <c r="E55" s="618"/>
      <c r="F55" s="618"/>
      <c r="G55" s="618"/>
      <c r="H55" s="618"/>
    </row>
    <row r="56" spans="1:8" ht="27.75" customHeight="1" thickBot="1" x14ac:dyDescent="0.3">
      <c r="A56" s="309"/>
      <c r="B56" s="618" t="s">
        <v>713</v>
      </c>
      <c r="C56" s="618"/>
      <c r="D56" s="618"/>
      <c r="E56" s="618"/>
      <c r="F56" s="618"/>
      <c r="G56" s="618"/>
      <c r="H56" s="618"/>
    </row>
    <row r="57" spans="1:8" ht="23.25" customHeight="1" thickBot="1" x14ac:dyDescent="0.3">
      <c r="A57" s="309"/>
      <c r="B57" s="580" t="s">
        <v>707</v>
      </c>
      <c r="C57" s="584" t="s">
        <v>29</v>
      </c>
      <c r="D57" s="586" t="s">
        <v>1</v>
      </c>
      <c r="E57" s="588" t="s">
        <v>685</v>
      </c>
      <c r="F57" s="590" t="s">
        <v>686</v>
      </c>
      <c r="G57" s="591"/>
      <c r="H57" s="592" t="s">
        <v>275</v>
      </c>
    </row>
    <row r="58" spans="1:8" ht="28.5" customHeight="1" thickBot="1" x14ac:dyDescent="0.3">
      <c r="A58" s="309"/>
      <c r="B58" s="581"/>
      <c r="C58" s="585"/>
      <c r="D58" s="587"/>
      <c r="E58" s="589"/>
      <c r="F58" s="294" t="s">
        <v>687</v>
      </c>
      <c r="G58" s="294" t="s">
        <v>688</v>
      </c>
      <c r="H58" s="593"/>
    </row>
    <row r="59" spans="1:8" ht="27.75" customHeight="1" x14ac:dyDescent="0.25">
      <c r="A59" s="309"/>
      <c r="B59" s="481" t="s">
        <v>734</v>
      </c>
      <c r="C59" s="482" t="s">
        <v>445</v>
      </c>
      <c r="D59" s="482" t="s">
        <v>262</v>
      </c>
      <c r="E59" s="483">
        <v>10</v>
      </c>
      <c r="F59" s="484"/>
      <c r="G59" s="484"/>
      <c r="H59" s="485"/>
    </row>
    <row r="60" spans="1:8" ht="27.75" customHeight="1" x14ac:dyDescent="0.25">
      <c r="A60" s="309"/>
      <c r="B60" s="486" t="s">
        <v>735</v>
      </c>
      <c r="C60" s="472" t="s">
        <v>446</v>
      </c>
      <c r="D60" s="472" t="s">
        <v>447</v>
      </c>
      <c r="E60" s="473">
        <v>50</v>
      </c>
      <c r="F60" s="474"/>
      <c r="G60" s="474"/>
      <c r="H60" s="475"/>
    </row>
    <row r="61" spans="1:8" ht="27.75" customHeight="1" x14ac:dyDescent="0.25">
      <c r="A61" s="309"/>
      <c r="B61" s="486" t="s">
        <v>736</v>
      </c>
      <c r="C61" s="472" t="s">
        <v>448</v>
      </c>
      <c r="D61" s="472" t="s">
        <v>447</v>
      </c>
      <c r="E61" s="473">
        <v>30</v>
      </c>
      <c r="F61" s="474"/>
      <c r="G61" s="474"/>
      <c r="H61" s="475"/>
    </row>
    <row r="62" spans="1:8" ht="27.75" customHeight="1" x14ac:dyDescent="0.25">
      <c r="A62" s="309"/>
      <c r="B62" s="486" t="s">
        <v>737</v>
      </c>
      <c r="C62" s="472" t="s">
        <v>449</v>
      </c>
      <c r="D62" s="472" t="s">
        <v>447</v>
      </c>
      <c r="E62" s="473">
        <v>30</v>
      </c>
      <c r="F62" s="474"/>
      <c r="G62" s="474"/>
      <c r="H62" s="475"/>
    </row>
    <row r="63" spans="1:8" ht="27.75" customHeight="1" x14ac:dyDescent="0.25">
      <c r="A63" s="309"/>
      <c r="B63" s="486" t="s">
        <v>738</v>
      </c>
      <c r="C63" s="472" t="s">
        <v>450</v>
      </c>
      <c r="D63" s="472" t="s">
        <v>262</v>
      </c>
      <c r="E63" s="473">
        <v>2</v>
      </c>
      <c r="F63" s="474"/>
      <c r="G63" s="474"/>
      <c r="H63" s="475"/>
    </row>
    <row r="64" spans="1:8" ht="27.75" customHeight="1" x14ac:dyDescent="0.25">
      <c r="A64" s="309"/>
      <c r="B64" s="486" t="s">
        <v>739</v>
      </c>
      <c r="C64" s="472" t="s">
        <v>451</v>
      </c>
      <c r="D64" s="472" t="s">
        <v>269</v>
      </c>
      <c r="E64" s="473">
        <v>150</v>
      </c>
      <c r="F64" s="474"/>
      <c r="G64" s="474"/>
      <c r="H64" s="475"/>
    </row>
    <row r="65" spans="1:8" ht="27.75" customHeight="1" x14ac:dyDescent="0.25">
      <c r="A65" s="309"/>
      <c r="B65" s="486" t="s">
        <v>740</v>
      </c>
      <c r="C65" s="472" t="s">
        <v>452</v>
      </c>
      <c r="D65" s="472" t="s">
        <v>447</v>
      </c>
      <c r="E65" s="473">
        <v>100</v>
      </c>
      <c r="F65" s="474"/>
      <c r="G65" s="474"/>
      <c r="H65" s="475"/>
    </row>
    <row r="66" spans="1:8" ht="27.75" customHeight="1" x14ac:dyDescent="0.25">
      <c r="A66" s="309"/>
      <c r="B66" s="486" t="s">
        <v>741</v>
      </c>
      <c r="C66" s="472" t="s">
        <v>453</v>
      </c>
      <c r="D66" s="472" t="s">
        <v>454</v>
      </c>
      <c r="E66" s="473">
        <v>200</v>
      </c>
      <c r="F66" s="474"/>
      <c r="G66" s="474"/>
      <c r="H66" s="475"/>
    </row>
    <row r="67" spans="1:8" ht="27.75" customHeight="1" x14ac:dyDescent="0.25">
      <c r="A67" s="309"/>
      <c r="B67" s="486" t="s">
        <v>742</v>
      </c>
      <c r="C67" s="472" t="s">
        <v>455</v>
      </c>
      <c r="D67" s="472" t="s">
        <v>269</v>
      </c>
      <c r="E67" s="473">
        <v>150</v>
      </c>
      <c r="F67" s="474"/>
      <c r="G67" s="474"/>
      <c r="H67" s="475"/>
    </row>
    <row r="68" spans="1:8" ht="27.75" customHeight="1" x14ac:dyDescent="0.25">
      <c r="A68" s="309"/>
      <c r="B68" s="486" t="s">
        <v>743</v>
      </c>
      <c r="C68" s="472" t="s">
        <v>456</v>
      </c>
      <c r="D68" s="472" t="s">
        <v>447</v>
      </c>
      <c r="E68" s="473">
        <v>10</v>
      </c>
      <c r="F68" s="474"/>
      <c r="G68" s="474"/>
      <c r="H68" s="475"/>
    </row>
    <row r="69" spans="1:8" ht="27.75" customHeight="1" x14ac:dyDescent="0.25">
      <c r="A69" s="309"/>
      <c r="B69" s="486" t="s">
        <v>744</v>
      </c>
      <c r="C69" s="472" t="s">
        <v>457</v>
      </c>
      <c r="D69" s="472" t="s">
        <v>66</v>
      </c>
      <c r="E69" s="473">
        <v>80</v>
      </c>
      <c r="F69" s="474"/>
      <c r="G69" s="474"/>
      <c r="H69" s="475"/>
    </row>
    <row r="70" spans="1:8" ht="27.75" customHeight="1" x14ac:dyDescent="0.25">
      <c r="A70" s="309"/>
      <c r="B70" s="486" t="s">
        <v>745</v>
      </c>
      <c r="C70" s="472" t="s">
        <v>458</v>
      </c>
      <c r="D70" s="472" t="s">
        <v>276</v>
      </c>
      <c r="E70" s="473">
        <v>1000</v>
      </c>
      <c r="F70" s="474"/>
      <c r="G70" s="474"/>
      <c r="H70" s="475"/>
    </row>
    <row r="71" spans="1:8" ht="27.75" customHeight="1" thickBot="1" x14ac:dyDescent="0.3">
      <c r="A71" s="309"/>
      <c r="B71" s="486" t="s">
        <v>746</v>
      </c>
      <c r="C71" s="472" t="s">
        <v>548</v>
      </c>
      <c r="D71" s="472" t="s">
        <v>454</v>
      </c>
      <c r="E71" s="473">
        <v>500</v>
      </c>
      <c r="F71" s="474"/>
      <c r="G71" s="474"/>
      <c r="H71" s="475"/>
    </row>
    <row r="72" spans="1:8" ht="25.5" customHeight="1" x14ac:dyDescent="0.25">
      <c r="A72" s="309"/>
      <c r="B72" s="462"/>
      <c r="C72" s="614" t="s">
        <v>711</v>
      </c>
      <c r="D72" s="614"/>
      <c r="E72" s="614"/>
      <c r="F72" s="614"/>
      <c r="G72" s="614"/>
      <c r="H72" s="615"/>
    </row>
    <row r="73" spans="1:8" ht="23.25" customHeight="1" thickBot="1" x14ac:dyDescent="0.3">
      <c r="A73" s="309"/>
      <c r="B73" s="463"/>
      <c r="C73" s="617" t="s">
        <v>708</v>
      </c>
      <c r="D73" s="617"/>
      <c r="E73" s="617"/>
      <c r="F73" s="617"/>
      <c r="G73" s="617"/>
      <c r="H73" s="616"/>
    </row>
    <row r="74" spans="1:8" x14ac:dyDescent="0.25">
      <c r="H74" s="309"/>
    </row>
    <row r="75" spans="1:8" x14ac:dyDescent="0.25">
      <c r="H75" s="309"/>
    </row>
    <row r="76" spans="1:8" x14ac:dyDescent="0.25">
      <c r="H76" s="309"/>
    </row>
    <row r="77" spans="1:8" x14ac:dyDescent="0.25">
      <c r="H77" s="309"/>
    </row>
    <row r="78" spans="1:8" x14ac:dyDescent="0.25">
      <c r="H78" s="309"/>
    </row>
    <row r="79" spans="1:8" x14ac:dyDescent="0.25">
      <c r="H79" s="309"/>
    </row>
    <row r="80" spans="1:8" x14ac:dyDescent="0.25">
      <c r="H80" s="309"/>
    </row>
    <row r="81" spans="8:8" x14ac:dyDescent="0.25">
      <c r="H81" s="309"/>
    </row>
    <row r="82" spans="8:8" x14ac:dyDescent="0.25">
      <c r="H82" s="309"/>
    </row>
    <row r="83" spans="8:8" x14ac:dyDescent="0.25">
      <c r="H83" s="309"/>
    </row>
    <row r="84" spans="8:8" x14ac:dyDescent="0.25">
      <c r="H84" s="309"/>
    </row>
    <row r="85" spans="8:8" x14ac:dyDescent="0.25">
      <c r="H85" s="309"/>
    </row>
    <row r="86" spans="8:8" x14ac:dyDescent="0.25">
      <c r="H86" s="309"/>
    </row>
    <row r="87" spans="8:8" x14ac:dyDescent="0.25">
      <c r="H87" s="309"/>
    </row>
    <row r="88" spans="8:8" x14ac:dyDescent="0.25">
      <c r="H88" s="309"/>
    </row>
    <row r="89" spans="8:8" x14ac:dyDescent="0.25">
      <c r="H89" s="309"/>
    </row>
    <row r="90" spans="8:8" x14ac:dyDescent="0.25">
      <c r="H90" s="309"/>
    </row>
    <row r="91" spans="8:8" x14ac:dyDescent="0.25">
      <c r="H91" s="309"/>
    </row>
    <row r="92" spans="8:8" x14ac:dyDescent="0.25">
      <c r="H92" s="309"/>
    </row>
    <row r="93" spans="8:8" x14ac:dyDescent="0.25">
      <c r="H93" s="309"/>
    </row>
    <row r="94" spans="8:8" x14ac:dyDescent="0.25">
      <c r="H94" s="309"/>
    </row>
    <row r="95" spans="8:8" x14ac:dyDescent="0.25">
      <c r="H95" s="309"/>
    </row>
    <row r="96" spans="8:8" x14ac:dyDescent="0.25">
      <c r="H96" s="309"/>
    </row>
    <row r="97" spans="8:8" x14ac:dyDescent="0.25">
      <c r="H97" s="309"/>
    </row>
    <row r="98" spans="8:8" x14ac:dyDescent="0.25">
      <c r="H98" s="309"/>
    </row>
    <row r="99" spans="8:8" x14ac:dyDescent="0.25">
      <c r="H99" s="309"/>
    </row>
    <row r="100" spans="8:8" x14ac:dyDescent="0.25">
      <c r="H100" s="309"/>
    </row>
    <row r="101" spans="8:8" x14ac:dyDescent="0.25">
      <c r="H101" s="309"/>
    </row>
    <row r="102" spans="8:8" x14ac:dyDescent="0.25">
      <c r="H102" s="309"/>
    </row>
    <row r="103" spans="8:8" x14ac:dyDescent="0.25">
      <c r="H103" s="309"/>
    </row>
    <row r="104" spans="8:8" x14ac:dyDescent="0.25">
      <c r="H104" s="309"/>
    </row>
    <row r="105" spans="8:8" x14ac:dyDescent="0.25">
      <c r="H105" s="309"/>
    </row>
    <row r="106" spans="8:8" x14ac:dyDescent="0.25">
      <c r="H106" s="309"/>
    </row>
    <row r="107" spans="8:8" x14ac:dyDescent="0.25">
      <c r="H107" s="309"/>
    </row>
    <row r="108" spans="8:8" x14ac:dyDescent="0.25">
      <c r="H108" s="309"/>
    </row>
    <row r="109" spans="8:8" x14ac:dyDescent="0.25">
      <c r="H109" s="309"/>
    </row>
    <row r="110" spans="8:8" x14ac:dyDescent="0.25">
      <c r="H110" s="309"/>
    </row>
    <row r="111" spans="8:8" x14ac:dyDescent="0.25">
      <c r="H111" s="309"/>
    </row>
    <row r="112" spans="8:8" x14ac:dyDescent="0.25">
      <c r="H112" s="309"/>
    </row>
    <row r="113" spans="8:8" x14ac:dyDescent="0.25">
      <c r="H113" s="309"/>
    </row>
    <row r="114" spans="8:8" x14ac:dyDescent="0.25">
      <c r="H114" s="309"/>
    </row>
    <row r="115" spans="8:8" x14ac:dyDescent="0.25">
      <c r="H115" s="309"/>
    </row>
    <row r="116" spans="8:8" x14ac:dyDescent="0.25">
      <c r="H116" s="309"/>
    </row>
    <row r="117" spans="8:8" x14ac:dyDescent="0.25">
      <c r="H117" s="309"/>
    </row>
    <row r="118" spans="8:8" x14ac:dyDescent="0.25">
      <c r="H118" s="309"/>
    </row>
    <row r="119" spans="8:8" x14ac:dyDescent="0.25">
      <c r="H119" s="309"/>
    </row>
    <row r="120" spans="8:8" x14ac:dyDescent="0.25">
      <c r="H120" s="309"/>
    </row>
    <row r="121" spans="8:8" x14ac:dyDescent="0.25">
      <c r="H121" s="309"/>
    </row>
    <row r="122" spans="8:8" x14ac:dyDescent="0.25">
      <c r="H122" s="309"/>
    </row>
    <row r="123" spans="8:8" x14ac:dyDescent="0.25">
      <c r="H123" s="309"/>
    </row>
    <row r="124" spans="8:8" x14ac:dyDescent="0.25">
      <c r="H124" s="309"/>
    </row>
    <row r="125" spans="8:8" x14ac:dyDescent="0.25">
      <c r="H125" s="309"/>
    </row>
    <row r="126" spans="8:8" x14ac:dyDescent="0.25">
      <c r="H126" s="309"/>
    </row>
    <row r="127" spans="8:8" x14ac:dyDescent="0.25">
      <c r="H127" s="309"/>
    </row>
    <row r="128" spans="8:8" x14ac:dyDescent="0.25">
      <c r="H128" s="309"/>
    </row>
    <row r="129" spans="8:8" x14ac:dyDescent="0.25">
      <c r="H129" s="309"/>
    </row>
    <row r="130" spans="8:8" x14ac:dyDescent="0.25">
      <c r="H130" s="309"/>
    </row>
    <row r="131" spans="8:8" x14ac:dyDescent="0.25">
      <c r="H131" s="309"/>
    </row>
    <row r="132" spans="8:8" x14ac:dyDescent="0.25">
      <c r="H132" s="309"/>
    </row>
    <row r="133" spans="8:8" x14ac:dyDescent="0.25">
      <c r="H133" s="309"/>
    </row>
    <row r="134" spans="8:8" x14ac:dyDescent="0.25">
      <c r="H134" s="309"/>
    </row>
    <row r="135" spans="8:8" x14ac:dyDescent="0.25">
      <c r="H135" s="309"/>
    </row>
    <row r="136" spans="8:8" x14ac:dyDescent="0.25">
      <c r="H136" s="309"/>
    </row>
    <row r="137" spans="8:8" x14ac:dyDescent="0.25">
      <c r="H137" s="309"/>
    </row>
    <row r="138" spans="8:8" x14ac:dyDescent="0.25">
      <c r="H138" s="309"/>
    </row>
    <row r="139" spans="8:8" x14ac:dyDescent="0.25">
      <c r="H139" s="309"/>
    </row>
    <row r="140" spans="8:8" x14ac:dyDescent="0.25">
      <c r="H140" s="309"/>
    </row>
    <row r="141" spans="8:8" x14ac:dyDescent="0.25">
      <c r="H141" s="309"/>
    </row>
    <row r="142" spans="8:8" x14ac:dyDescent="0.25">
      <c r="H142" s="309"/>
    </row>
    <row r="143" spans="8:8" x14ac:dyDescent="0.25">
      <c r="H143" s="309"/>
    </row>
    <row r="144" spans="8:8" x14ac:dyDescent="0.25">
      <c r="H144" s="309"/>
    </row>
    <row r="145" spans="8:8" x14ac:dyDescent="0.25">
      <c r="H145" s="309"/>
    </row>
    <row r="146" spans="8:8" x14ac:dyDescent="0.25">
      <c r="H146" s="309"/>
    </row>
    <row r="147" spans="8:8" x14ac:dyDescent="0.25">
      <c r="H147" s="309"/>
    </row>
    <row r="148" spans="8:8" x14ac:dyDescent="0.25">
      <c r="H148" s="309"/>
    </row>
    <row r="149" spans="8:8" x14ac:dyDescent="0.25">
      <c r="H149" s="309"/>
    </row>
    <row r="150" spans="8:8" x14ac:dyDescent="0.25">
      <c r="H150" s="309"/>
    </row>
    <row r="151" spans="8:8" x14ac:dyDescent="0.25">
      <c r="H151" s="309"/>
    </row>
    <row r="152" spans="8:8" x14ac:dyDescent="0.25">
      <c r="H152" s="309"/>
    </row>
    <row r="153" spans="8:8" x14ac:dyDescent="0.25">
      <c r="H153" s="309"/>
    </row>
    <row r="154" spans="8:8" x14ac:dyDescent="0.25">
      <c r="H154" s="309"/>
    </row>
    <row r="155" spans="8:8" x14ac:dyDescent="0.25">
      <c r="H155" s="309"/>
    </row>
    <row r="156" spans="8:8" x14ac:dyDescent="0.25">
      <c r="H156" s="309"/>
    </row>
    <row r="157" spans="8:8" x14ac:dyDescent="0.25">
      <c r="H157" s="309"/>
    </row>
    <row r="158" spans="8:8" x14ac:dyDescent="0.25">
      <c r="H158" s="309"/>
    </row>
    <row r="159" spans="8:8" x14ac:dyDescent="0.25">
      <c r="H159" s="309"/>
    </row>
    <row r="160" spans="8:8" x14ac:dyDescent="0.25">
      <c r="H160" s="309"/>
    </row>
    <row r="161" spans="8:8" x14ac:dyDescent="0.25">
      <c r="H161" s="309"/>
    </row>
    <row r="162" spans="8:8" x14ac:dyDescent="0.25">
      <c r="H162" s="309"/>
    </row>
    <row r="163" spans="8:8" x14ac:dyDescent="0.25">
      <c r="H163" s="309"/>
    </row>
    <row r="164" spans="8:8" x14ac:dyDescent="0.25">
      <c r="H164" s="309"/>
    </row>
    <row r="165" spans="8:8" x14ac:dyDescent="0.25">
      <c r="H165" s="309"/>
    </row>
    <row r="166" spans="8:8" x14ac:dyDescent="0.25">
      <c r="H166" s="309"/>
    </row>
    <row r="167" spans="8:8" x14ac:dyDescent="0.25">
      <c r="H167" s="309"/>
    </row>
    <row r="168" spans="8:8" x14ac:dyDescent="0.25">
      <c r="H168" s="309"/>
    </row>
    <row r="169" spans="8:8" x14ac:dyDescent="0.25">
      <c r="H169" s="309"/>
    </row>
    <row r="170" spans="8:8" x14ac:dyDescent="0.25">
      <c r="H170" s="309"/>
    </row>
    <row r="171" spans="8:8" x14ac:dyDescent="0.25">
      <c r="H171" s="309"/>
    </row>
    <row r="172" spans="8:8" x14ac:dyDescent="0.25">
      <c r="H172" s="309"/>
    </row>
    <row r="173" spans="8:8" x14ac:dyDescent="0.25">
      <c r="H173" s="309"/>
    </row>
    <row r="174" spans="8:8" x14ac:dyDescent="0.25">
      <c r="H174" s="309"/>
    </row>
    <row r="175" spans="8:8" x14ac:dyDescent="0.25">
      <c r="H175" s="309"/>
    </row>
    <row r="176" spans="8:8" x14ac:dyDescent="0.25">
      <c r="H176" s="309"/>
    </row>
    <row r="177" spans="8:8" x14ac:dyDescent="0.25">
      <c r="H177" s="309"/>
    </row>
    <row r="178" spans="8:8" x14ac:dyDescent="0.25">
      <c r="H178" s="309"/>
    </row>
    <row r="179" spans="8:8" x14ac:dyDescent="0.25">
      <c r="H179" s="309"/>
    </row>
    <row r="180" spans="8:8" x14ac:dyDescent="0.25">
      <c r="H180" s="309"/>
    </row>
    <row r="181" spans="8:8" x14ac:dyDescent="0.25">
      <c r="H181" s="309"/>
    </row>
    <row r="182" spans="8:8" x14ac:dyDescent="0.25">
      <c r="H182" s="309"/>
    </row>
    <row r="183" spans="8:8" x14ac:dyDescent="0.25">
      <c r="H183" s="309"/>
    </row>
    <row r="184" spans="8:8" x14ac:dyDescent="0.25">
      <c r="H184" s="309"/>
    </row>
    <row r="185" spans="8:8" x14ac:dyDescent="0.25">
      <c r="H185" s="309"/>
    </row>
    <row r="186" spans="8:8" x14ac:dyDescent="0.25">
      <c r="H186" s="309"/>
    </row>
    <row r="187" spans="8:8" x14ac:dyDescent="0.25">
      <c r="H187" s="309"/>
    </row>
    <row r="188" spans="8:8" x14ac:dyDescent="0.25">
      <c r="H188" s="309"/>
    </row>
    <row r="189" spans="8:8" x14ac:dyDescent="0.25">
      <c r="H189" s="309"/>
    </row>
    <row r="190" spans="8:8" x14ac:dyDescent="0.25">
      <c r="H190" s="309"/>
    </row>
    <row r="191" spans="8:8" x14ac:dyDescent="0.25">
      <c r="H191" s="309"/>
    </row>
    <row r="192" spans="8:8" x14ac:dyDescent="0.25">
      <c r="H192" s="309"/>
    </row>
    <row r="193" spans="8:8" x14ac:dyDescent="0.25">
      <c r="H193" s="309"/>
    </row>
    <row r="194" spans="8:8" x14ac:dyDescent="0.25">
      <c r="H194" s="309"/>
    </row>
    <row r="195" spans="8:8" x14ac:dyDescent="0.25">
      <c r="H195" s="309"/>
    </row>
    <row r="196" spans="8:8" x14ac:dyDescent="0.25">
      <c r="H196" s="309"/>
    </row>
    <row r="197" spans="8:8" x14ac:dyDescent="0.25">
      <c r="H197" s="309"/>
    </row>
    <row r="198" spans="8:8" x14ac:dyDescent="0.25">
      <c r="H198" s="309"/>
    </row>
    <row r="199" spans="8:8" x14ac:dyDescent="0.25">
      <c r="H199" s="309"/>
    </row>
    <row r="200" spans="8:8" x14ac:dyDescent="0.25">
      <c r="H200" s="309"/>
    </row>
    <row r="201" spans="8:8" x14ac:dyDescent="0.25">
      <c r="H201" s="309"/>
    </row>
    <row r="202" spans="8:8" x14ac:dyDescent="0.25">
      <c r="H202" s="309"/>
    </row>
    <row r="203" spans="8:8" x14ac:dyDescent="0.25">
      <c r="H203" s="309"/>
    </row>
    <row r="204" spans="8:8" x14ac:dyDescent="0.25">
      <c r="H204" s="309"/>
    </row>
    <row r="205" spans="8:8" x14ac:dyDescent="0.25">
      <c r="H205" s="309"/>
    </row>
    <row r="206" spans="8:8" x14ac:dyDescent="0.25">
      <c r="H206" s="309"/>
    </row>
    <row r="207" spans="8:8" x14ac:dyDescent="0.25">
      <c r="H207" s="309"/>
    </row>
    <row r="208" spans="8:8" x14ac:dyDescent="0.25">
      <c r="H208" s="309"/>
    </row>
    <row r="209" spans="8:8" x14ac:dyDescent="0.25">
      <c r="H209" s="309"/>
    </row>
    <row r="210" spans="8:8" x14ac:dyDescent="0.25">
      <c r="H210" s="309"/>
    </row>
    <row r="211" spans="8:8" x14ac:dyDescent="0.25">
      <c r="H211" s="309"/>
    </row>
    <row r="212" spans="8:8" x14ac:dyDescent="0.25">
      <c r="H212" s="309"/>
    </row>
    <row r="213" spans="8:8" x14ac:dyDescent="0.25">
      <c r="H213" s="309"/>
    </row>
    <row r="214" spans="8:8" x14ac:dyDescent="0.25">
      <c r="H214" s="309"/>
    </row>
    <row r="215" spans="8:8" x14ac:dyDescent="0.25">
      <c r="H215" s="309"/>
    </row>
    <row r="216" spans="8:8" x14ac:dyDescent="0.25">
      <c r="H216" s="309"/>
    </row>
    <row r="217" spans="8:8" x14ac:dyDescent="0.25">
      <c r="H217" s="309"/>
    </row>
    <row r="218" spans="8:8" x14ac:dyDescent="0.25">
      <c r="H218" s="309"/>
    </row>
    <row r="219" spans="8:8" x14ac:dyDescent="0.25">
      <c r="H219" s="309"/>
    </row>
    <row r="220" spans="8:8" x14ac:dyDescent="0.25">
      <c r="H220" s="309"/>
    </row>
    <row r="221" spans="8:8" x14ac:dyDescent="0.25">
      <c r="H221" s="309"/>
    </row>
    <row r="222" spans="8:8" x14ac:dyDescent="0.25">
      <c r="H222" s="309"/>
    </row>
    <row r="223" spans="8:8" x14ac:dyDescent="0.25">
      <c r="H223" s="309"/>
    </row>
    <row r="224" spans="8:8" x14ac:dyDescent="0.25">
      <c r="H224" s="309"/>
    </row>
    <row r="225" spans="8:8" x14ac:dyDescent="0.25">
      <c r="H225" s="309"/>
    </row>
    <row r="226" spans="8:8" x14ac:dyDescent="0.25">
      <c r="H226" s="309"/>
    </row>
    <row r="227" spans="8:8" x14ac:dyDescent="0.25">
      <c r="H227" s="309"/>
    </row>
    <row r="228" spans="8:8" x14ac:dyDescent="0.25">
      <c r="H228" s="309"/>
    </row>
    <row r="229" spans="8:8" x14ac:dyDescent="0.25">
      <c r="H229" s="309"/>
    </row>
    <row r="230" spans="8:8" x14ac:dyDescent="0.25">
      <c r="H230" s="309"/>
    </row>
    <row r="231" spans="8:8" x14ac:dyDescent="0.25">
      <c r="H231" s="309"/>
    </row>
    <row r="232" spans="8:8" x14ac:dyDescent="0.25">
      <c r="H232" s="309"/>
    </row>
    <row r="233" spans="8:8" x14ac:dyDescent="0.25">
      <c r="H233" s="309"/>
    </row>
    <row r="234" spans="8:8" x14ac:dyDescent="0.25">
      <c r="H234" s="309"/>
    </row>
    <row r="235" spans="8:8" x14ac:dyDescent="0.25">
      <c r="H235" s="309"/>
    </row>
    <row r="236" spans="8:8" x14ac:dyDescent="0.25">
      <c r="H236" s="309"/>
    </row>
    <row r="237" spans="8:8" x14ac:dyDescent="0.25">
      <c r="H237" s="309"/>
    </row>
    <row r="238" spans="8:8" x14ac:dyDescent="0.25">
      <c r="H238" s="309"/>
    </row>
    <row r="239" spans="8:8" x14ac:dyDescent="0.25">
      <c r="H239" s="309"/>
    </row>
    <row r="240" spans="8:8" x14ac:dyDescent="0.25">
      <c r="H240" s="309"/>
    </row>
    <row r="241" spans="8:8" x14ac:dyDescent="0.25">
      <c r="H241" s="309"/>
    </row>
    <row r="242" spans="8:8" x14ac:dyDescent="0.25">
      <c r="H242" s="309"/>
    </row>
    <row r="243" spans="8:8" x14ac:dyDescent="0.25">
      <c r="H243" s="309"/>
    </row>
    <row r="244" spans="8:8" x14ac:dyDescent="0.25">
      <c r="H244" s="309"/>
    </row>
    <row r="245" spans="8:8" x14ac:dyDescent="0.25">
      <c r="H245" s="309"/>
    </row>
    <row r="246" spans="8:8" x14ac:dyDescent="0.25">
      <c r="H246" s="309"/>
    </row>
    <row r="247" spans="8:8" x14ac:dyDescent="0.25">
      <c r="H247" s="309"/>
    </row>
    <row r="248" spans="8:8" x14ac:dyDescent="0.25">
      <c r="H248" s="309"/>
    </row>
    <row r="249" spans="8:8" x14ac:dyDescent="0.25">
      <c r="H249" s="309"/>
    </row>
    <row r="250" spans="8:8" x14ac:dyDescent="0.25">
      <c r="H250" s="309"/>
    </row>
    <row r="251" spans="8:8" x14ac:dyDescent="0.25">
      <c r="H251" s="309"/>
    </row>
    <row r="252" spans="8:8" x14ac:dyDescent="0.25">
      <c r="H252" s="309"/>
    </row>
    <row r="253" spans="8:8" x14ac:dyDescent="0.25">
      <c r="H253" s="309"/>
    </row>
    <row r="254" spans="8:8" x14ac:dyDescent="0.25">
      <c r="H254" s="309"/>
    </row>
    <row r="255" spans="8:8" x14ac:dyDescent="0.25">
      <c r="H255" s="309"/>
    </row>
    <row r="256" spans="8:8" x14ac:dyDescent="0.25">
      <c r="H256" s="309"/>
    </row>
    <row r="257" spans="8:8" x14ac:dyDescent="0.25">
      <c r="H257" s="309"/>
    </row>
    <row r="258" spans="8:8" x14ac:dyDescent="0.25">
      <c r="H258" s="309"/>
    </row>
    <row r="259" spans="8:8" x14ac:dyDescent="0.25">
      <c r="H259" s="309"/>
    </row>
    <row r="260" spans="8:8" x14ac:dyDescent="0.25">
      <c r="H260" s="309"/>
    </row>
    <row r="261" spans="8:8" x14ac:dyDescent="0.25">
      <c r="H261" s="309"/>
    </row>
    <row r="262" spans="8:8" x14ac:dyDescent="0.25">
      <c r="H262" s="309"/>
    </row>
    <row r="263" spans="8:8" x14ac:dyDescent="0.25">
      <c r="H263" s="309"/>
    </row>
    <row r="264" spans="8:8" x14ac:dyDescent="0.25">
      <c r="H264" s="309"/>
    </row>
    <row r="265" spans="8:8" x14ac:dyDescent="0.25">
      <c r="H265" s="309"/>
    </row>
    <row r="266" spans="8:8" x14ac:dyDescent="0.25">
      <c r="H266" s="309"/>
    </row>
    <row r="267" spans="8:8" x14ac:dyDescent="0.25">
      <c r="H267" s="309"/>
    </row>
    <row r="268" spans="8:8" x14ac:dyDescent="0.25">
      <c r="H268" s="309"/>
    </row>
    <row r="269" spans="8:8" x14ac:dyDescent="0.25">
      <c r="H269" s="309"/>
    </row>
    <row r="270" spans="8:8" x14ac:dyDescent="0.25">
      <c r="H270" s="309"/>
    </row>
    <row r="271" spans="8:8" x14ac:dyDescent="0.25">
      <c r="H271" s="309"/>
    </row>
    <row r="272" spans="8:8" x14ac:dyDescent="0.25">
      <c r="H272" s="309"/>
    </row>
    <row r="273" spans="8:8" x14ac:dyDescent="0.25">
      <c r="H273" s="309"/>
    </row>
    <row r="274" spans="8:8" x14ac:dyDescent="0.25">
      <c r="H274" s="309"/>
    </row>
    <row r="275" spans="8:8" x14ac:dyDescent="0.25">
      <c r="H275" s="309"/>
    </row>
    <row r="276" spans="8:8" x14ac:dyDescent="0.25">
      <c r="H276" s="309"/>
    </row>
    <row r="277" spans="8:8" x14ac:dyDescent="0.25">
      <c r="H277" s="309"/>
    </row>
    <row r="278" spans="8:8" x14ac:dyDescent="0.25">
      <c r="H278" s="309"/>
    </row>
    <row r="279" spans="8:8" x14ac:dyDescent="0.25">
      <c r="H279" s="309"/>
    </row>
    <row r="280" spans="8:8" x14ac:dyDescent="0.25">
      <c r="H280" s="309"/>
    </row>
    <row r="281" spans="8:8" x14ac:dyDescent="0.25">
      <c r="H281" s="309"/>
    </row>
    <row r="282" spans="8:8" x14ac:dyDescent="0.25">
      <c r="H282" s="309"/>
    </row>
    <row r="283" spans="8:8" x14ac:dyDescent="0.25">
      <c r="H283" s="309"/>
    </row>
    <row r="284" spans="8:8" x14ac:dyDescent="0.25">
      <c r="H284" s="309"/>
    </row>
    <row r="285" spans="8:8" x14ac:dyDescent="0.25">
      <c r="H285" s="309"/>
    </row>
    <row r="286" spans="8:8" x14ac:dyDescent="0.25">
      <c r="H286" s="309"/>
    </row>
    <row r="287" spans="8:8" x14ac:dyDescent="0.25">
      <c r="H287" s="309"/>
    </row>
  </sheetData>
  <mergeCells count="33">
    <mergeCell ref="B1:H1"/>
    <mergeCell ref="B2:H2"/>
    <mergeCell ref="B3:B4"/>
    <mergeCell ref="C3:C4"/>
    <mergeCell ref="D3:D4"/>
    <mergeCell ref="E3:E4"/>
    <mergeCell ref="F3:G3"/>
    <mergeCell ref="H3:H4"/>
    <mergeCell ref="B56:H56"/>
    <mergeCell ref="C22:G22"/>
    <mergeCell ref="H22:H23"/>
    <mergeCell ref="C23:G23"/>
    <mergeCell ref="B26:H26"/>
    <mergeCell ref="B27:H27"/>
    <mergeCell ref="B28:B29"/>
    <mergeCell ref="C28:C29"/>
    <mergeCell ref="D28:D29"/>
    <mergeCell ref="E28:E29"/>
    <mergeCell ref="F28:G28"/>
    <mergeCell ref="H28:H29"/>
    <mergeCell ref="C50:G50"/>
    <mergeCell ref="H50:H51"/>
    <mergeCell ref="C51:G51"/>
    <mergeCell ref="B55:H55"/>
    <mergeCell ref="C72:G72"/>
    <mergeCell ref="H72:H73"/>
    <mergeCell ref="C73:G73"/>
    <mergeCell ref="B57:B58"/>
    <mergeCell ref="C57:C58"/>
    <mergeCell ref="D57:D58"/>
    <mergeCell ref="E57:E58"/>
    <mergeCell ref="F57:G57"/>
    <mergeCell ref="H57:H58"/>
  </mergeCells>
  <pageMargins left="0.7" right="0.7" top="0.75" bottom="0.75" header="0.3" footer="0.3"/>
  <pageSetup scale="70" firstPageNumber="27" orientation="landscape" useFirstPageNumber="1" r:id="rId1"/>
  <headerFooter>
    <oddHeader>&amp;LCW-01, ALDTP, CDCL&amp;RMay 2017</oddHeader>
    <oddFooter>&amp;LBill of Quantities&amp;RPage &amp;P</oddFooter>
  </headerFooter>
  <rowBreaks count="2" manualBreakCount="2">
    <brk id="25" max="7" man="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Summary</vt:lpstr>
      <vt:lpstr>3.1 General Items</vt:lpstr>
      <vt:lpstr>3.2 River Training</vt:lpstr>
      <vt:lpstr>3.3 Embankment works</vt:lpstr>
      <vt:lpstr>3.4 General Earth filling</vt:lpstr>
      <vt:lpstr>3.5 Promenade Finishing</vt:lpstr>
      <vt:lpstr>3.6 Landscaping </vt:lpstr>
      <vt:lpstr>3.7 Provisional Sum</vt:lpstr>
      <vt:lpstr>Schedule of Daywork (2)</vt:lpstr>
      <vt:lpstr>Schedule of Daywork</vt:lpstr>
      <vt:lpstr>RA</vt:lpstr>
      <vt:lpstr>RA - Irrigation</vt:lpstr>
      <vt:lpstr>'3.1 General Items'!Print_Area</vt:lpstr>
      <vt:lpstr>'3.2 River Training'!Print_Area</vt:lpstr>
      <vt:lpstr>'3.3 Embankment works'!Print_Area</vt:lpstr>
      <vt:lpstr>'3.4 General Earth filling'!Print_Area</vt:lpstr>
      <vt:lpstr>'3.5 Promenade Finishing'!Print_Area</vt:lpstr>
      <vt:lpstr>'3.6 Landscaping '!Print_Area</vt:lpstr>
      <vt:lpstr>'3.7 Provisional Sum'!Print_Area</vt:lpstr>
      <vt:lpstr>RA!Print_Area</vt:lpstr>
      <vt:lpstr>'RA - Irrigation'!Print_Area</vt:lpstr>
      <vt:lpstr>'Schedule of Daywork (2)'!Print_Area</vt:lpstr>
      <vt:lpstr>'3.2 River Training'!Print_Titles</vt:lpstr>
      <vt:lpstr>'3.3 Embankment works'!Print_Titles</vt:lpstr>
      <vt:lpstr>'3.4 General Earth filling'!Print_Titles</vt:lpstr>
      <vt:lpstr>'3.5 Promenade Finishing'!Print_Titles</vt:lpstr>
      <vt:lpstr>'3.6 Landscaping '!Print_Titles</vt:lpstr>
      <vt:lpstr>'3.7 Provisional Sum'!Print_Titles</vt:lpstr>
      <vt:lpstr>RA!Print_Titles</vt:lpstr>
      <vt:lpstr>'RA - Irrigation'!Print_Titles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AEC1</dc:creator>
  <cp:lastModifiedBy>Kamal Dhakal</cp:lastModifiedBy>
  <cp:lastPrinted>2017-05-24T06:15:46Z</cp:lastPrinted>
  <dcterms:created xsi:type="dcterms:W3CDTF">2006-09-16T00:00:00Z</dcterms:created>
  <dcterms:modified xsi:type="dcterms:W3CDTF">2017-07-26T08:54:00Z</dcterms:modified>
</cp:coreProperties>
</file>